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neDrive - Colegio Universitario de Cartago\Uriel\Uriel\presupuesto\Presupuesto 2022\Modificaciones\"/>
    </mc:Choice>
  </mc:AlternateContent>
  <bookViews>
    <workbookView xWindow="0" yWindow="0" windowWidth="24000" windowHeight="9630"/>
  </bookViews>
  <sheets>
    <sheet name="Modificacion" sheetId="1" r:id="rId1"/>
    <sheet name="Tabulacion" sheetId="4" state="hidden" r:id="rId2"/>
    <sheet name="Hoja2" sheetId="3" state="hidden" r:id="rId3"/>
    <sheet name="Códigos" sheetId="2" state="hidden" r:id="rId4"/>
  </sheets>
  <definedNames>
    <definedName name="_xlnm.Print_Area" localSheetId="0">Modificacion!$A$1:$X$194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1" i="1" l="1"/>
  <c r="J180" i="1"/>
  <c r="J179" i="1"/>
  <c r="J178" i="1"/>
  <c r="J177" i="1"/>
  <c r="J176" i="1"/>
  <c r="J175" i="1"/>
  <c r="J174" i="1"/>
  <c r="J173" i="1"/>
  <c r="J138" i="1"/>
  <c r="J137" i="1"/>
  <c r="J136" i="1"/>
  <c r="J135" i="1"/>
  <c r="J134" i="1"/>
  <c r="J133" i="1"/>
  <c r="J132" i="1"/>
  <c r="J131" i="1"/>
  <c r="J130" i="1"/>
  <c r="J95" i="1"/>
  <c r="J94" i="1"/>
  <c r="J93" i="1"/>
  <c r="J92" i="1"/>
  <c r="J91" i="1"/>
  <c r="J90" i="1"/>
  <c r="J89" i="1"/>
  <c r="J88" i="1"/>
  <c r="J87" i="1"/>
  <c r="J52" i="1"/>
  <c r="J51" i="1"/>
  <c r="J50" i="1"/>
  <c r="J49" i="1"/>
  <c r="J48" i="1"/>
  <c r="J47" i="1"/>
  <c r="J46" i="1"/>
  <c r="J45" i="1"/>
  <c r="J44" i="1"/>
  <c r="J18" i="1"/>
  <c r="J17" i="1"/>
  <c r="J16" i="1"/>
  <c r="J15" i="1"/>
  <c r="J14" i="1"/>
  <c r="J13" i="1"/>
  <c r="J12" i="1"/>
  <c r="J11" i="1"/>
  <c r="J10" i="1"/>
  <c r="D181" i="1"/>
  <c r="D180" i="1"/>
  <c r="D179" i="1"/>
  <c r="D178" i="1"/>
  <c r="D177" i="1"/>
  <c r="D176" i="1"/>
  <c r="D175" i="1"/>
  <c r="D174" i="1"/>
  <c r="D173" i="1"/>
  <c r="D138" i="1"/>
  <c r="D137" i="1"/>
  <c r="D136" i="1"/>
  <c r="D135" i="1"/>
  <c r="D134" i="1"/>
  <c r="D133" i="1"/>
  <c r="D132" i="1"/>
  <c r="D131" i="1"/>
  <c r="D130" i="1"/>
  <c r="D95" i="1"/>
  <c r="D94" i="1"/>
  <c r="D93" i="1"/>
  <c r="D92" i="1"/>
  <c r="D91" i="1"/>
  <c r="D90" i="1"/>
  <c r="D89" i="1"/>
  <c r="D88" i="1"/>
  <c r="D87" i="1"/>
  <c r="D52" i="1"/>
  <c r="D51" i="1"/>
  <c r="D50" i="1"/>
  <c r="D49" i="1"/>
  <c r="D48" i="1"/>
  <c r="D47" i="1"/>
  <c r="D46" i="1"/>
  <c r="D45" i="1"/>
  <c r="D44" i="1"/>
  <c r="D18" i="1"/>
  <c r="D17" i="1"/>
  <c r="D16" i="1"/>
  <c r="D15" i="1"/>
  <c r="D14" i="1"/>
  <c r="D13" i="1"/>
  <c r="D12" i="1"/>
  <c r="D11" i="1"/>
  <c r="D10" i="1"/>
  <c r="J46" i="4" l="1"/>
  <c r="I46" i="4"/>
  <c r="H46" i="4"/>
  <c r="G46" i="4"/>
  <c r="F46" i="4"/>
  <c r="E46" i="4"/>
  <c r="D46" i="4"/>
  <c r="C46" i="4"/>
  <c r="J45" i="4"/>
  <c r="I45" i="4"/>
  <c r="H45" i="4"/>
  <c r="G45" i="4"/>
  <c r="F45" i="4"/>
  <c r="E45" i="4"/>
  <c r="D45" i="4"/>
  <c r="C45" i="4"/>
  <c r="J44" i="4"/>
  <c r="I44" i="4"/>
  <c r="H44" i="4"/>
  <c r="G44" i="4"/>
  <c r="F44" i="4"/>
  <c r="E44" i="4"/>
  <c r="D44" i="4"/>
  <c r="C44" i="4"/>
  <c r="J43" i="4"/>
  <c r="I43" i="4"/>
  <c r="H43" i="4"/>
  <c r="G43" i="4"/>
  <c r="F43" i="4"/>
  <c r="E43" i="4"/>
  <c r="D43" i="4"/>
  <c r="C43" i="4"/>
  <c r="J42" i="4"/>
  <c r="I42" i="4"/>
  <c r="H42" i="4"/>
  <c r="G42" i="4"/>
  <c r="F42" i="4"/>
  <c r="E42" i="4"/>
  <c r="D42" i="4"/>
  <c r="C42" i="4"/>
  <c r="J41" i="4"/>
  <c r="I41" i="4"/>
  <c r="H41" i="4"/>
  <c r="G41" i="4"/>
  <c r="F41" i="4"/>
  <c r="E41" i="4"/>
  <c r="D41" i="4"/>
  <c r="C41" i="4"/>
  <c r="J40" i="4"/>
  <c r="I40" i="4"/>
  <c r="H40" i="4"/>
  <c r="G40" i="4"/>
  <c r="F40" i="4"/>
  <c r="E40" i="4"/>
  <c r="D40" i="4"/>
  <c r="C40" i="4"/>
  <c r="J39" i="4"/>
  <c r="I39" i="4"/>
  <c r="H39" i="4"/>
  <c r="G39" i="4"/>
  <c r="F39" i="4"/>
  <c r="E39" i="4"/>
  <c r="D39" i="4"/>
  <c r="C39" i="4"/>
  <c r="J38" i="4"/>
  <c r="I38" i="4"/>
  <c r="H38" i="4"/>
  <c r="G38" i="4"/>
  <c r="F38" i="4"/>
  <c r="E38" i="4"/>
  <c r="D38" i="4"/>
  <c r="C38" i="4"/>
  <c r="J37" i="4"/>
  <c r="I37" i="4"/>
  <c r="H37" i="4"/>
  <c r="G37" i="4"/>
  <c r="F37" i="4"/>
  <c r="E37" i="4"/>
  <c r="D37" i="4"/>
  <c r="C37" i="4"/>
  <c r="J36" i="4"/>
  <c r="I36" i="4"/>
  <c r="H36" i="4"/>
  <c r="G36" i="4"/>
  <c r="F36" i="4"/>
  <c r="E36" i="4"/>
  <c r="D36" i="4"/>
  <c r="C36" i="4"/>
  <c r="J35" i="4"/>
  <c r="I35" i="4"/>
  <c r="H35" i="4"/>
  <c r="G35" i="4"/>
  <c r="F35" i="4"/>
  <c r="E35" i="4"/>
  <c r="D35" i="4"/>
  <c r="C35" i="4"/>
  <c r="J34" i="4"/>
  <c r="I34" i="4"/>
  <c r="H34" i="4"/>
  <c r="G34" i="4"/>
  <c r="F34" i="4"/>
  <c r="E34" i="4"/>
  <c r="D34" i="4"/>
  <c r="C34" i="4"/>
  <c r="J33" i="4"/>
  <c r="I33" i="4"/>
  <c r="H33" i="4"/>
  <c r="G33" i="4"/>
  <c r="F33" i="4"/>
  <c r="E33" i="4"/>
  <c r="D33" i="4"/>
  <c r="C33" i="4"/>
  <c r="J32" i="4"/>
  <c r="I32" i="4"/>
  <c r="H32" i="4"/>
  <c r="G32" i="4"/>
  <c r="F32" i="4"/>
  <c r="E32" i="4"/>
  <c r="D32" i="4"/>
  <c r="C32" i="4"/>
  <c r="J31" i="4"/>
  <c r="I31" i="4"/>
  <c r="H31" i="4"/>
  <c r="G31" i="4"/>
  <c r="F31" i="4"/>
  <c r="E31" i="4"/>
  <c r="D31" i="4"/>
  <c r="C31" i="4"/>
  <c r="J30" i="4"/>
  <c r="I30" i="4"/>
  <c r="H30" i="4"/>
  <c r="G30" i="4"/>
  <c r="F30" i="4"/>
  <c r="E30" i="4"/>
  <c r="D30" i="4"/>
  <c r="C30" i="4"/>
  <c r="J29" i="4"/>
  <c r="I29" i="4"/>
  <c r="H29" i="4"/>
  <c r="G29" i="4"/>
  <c r="F29" i="4"/>
  <c r="E29" i="4"/>
  <c r="D29" i="4"/>
  <c r="C29" i="4"/>
  <c r="J28" i="4"/>
  <c r="I28" i="4"/>
  <c r="H28" i="4"/>
  <c r="G28" i="4"/>
  <c r="F28" i="4"/>
  <c r="E28" i="4"/>
  <c r="D28" i="4"/>
  <c r="C28" i="4"/>
  <c r="J27" i="4"/>
  <c r="I27" i="4"/>
  <c r="H27" i="4"/>
  <c r="G27" i="4"/>
  <c r="F27" i="4"/>
  <c r="E27" i="4"/>
  <c r="D27" i="4"/>
  <c r="C27" i="4"/>
  <c r="J26" i="4"/>
  <c r="I26" i="4"/>
  <c r="H26" i="4"/>
  <c r="G26" i="4"/>
  <c r="F26" i="4"/>
  <c r="E26" i="4"/>
  <c r="D26" i="4"/>
  <c r="C26" i="4"/>
  <c r="J25" i="4"/>
  <c r="I25" i="4"/>
  <c r="H25" i="4"/>
  <c r="G25" i="4"/>
  <c r="F25" i="4"/>
  <c r="E25" i="4"/>
  <c r="D25" i="4"/>
  <c r="C25" i="4"/>
  <c r="J24" i="4"/>
  <c r="I24" i="4"/>
  <c r="H24" i="4"/>
  <c r="G24" i="4"/>
  <c r="F24" i="4"/>
  <c r="E24" i="4"/>
  <c r="D24" i="4"/>
  <c r="C24" i="4"/>
  <c r="J23" i="4"/>
  <c r="I23" i="4"/>
  <c r="H23" i="4"/>
  <c r="G23" i="4"/>
  <c r="F23" i="4"/>
  <c r="E23" i="4"/>
  <c r="D23" i="4"/>
  <c r="C23" i="4"/>
  <c r="J22" i="4"/>
  <c r="I22" i="4"/>
  <c r="H22" i="4"/>
  <c r="G22" i="4"/>
  <c r="F22" i="4"/>
  <c r="E22" i="4"/>
  <c r="D22" i="4"/>
  <c r="C22" i="4"/>
  <c r="J21" i="4"/>
  <c r="I21" i="4"/>
  <c r="H21" i="4"/>
  <c r="G21" i="4"/>
  <c r="F21" i="4"/>
  <c r="E21" i="4"/>
  <c r="D21" i="4"/>
  <c r="C21" i="4"/>
  <c r="J20" i="4"/>
  <c r="I20" i="4"/>
  <c r="H20" i="4"/>
  <c r="G20" i="4"/>
  <c r="F20" i="4"/>
  <c r="E20" i="4"/>
  <c r="D20" i="4"/>
  <c r="C20" i="4"/>
  <c r="J19" i="4"/>
  <c r="I19" i="4"/>
  <c r="H19" i="4"/>
  <c r="G19" i="4"/>
  <c r="F19" i="4"/>
  <c r="E19" i="4"/>
  <c r="D19" i="4"/>
  <c r="C19" i="4"/>
  <c r="J18" i="4"/>
  <c r="I18" i="4"/>
  <c r="H18" i="4"/>
  <c r="G18" i="4"/>
  <c r="F18" i="4"/>
  <c r="E18" i="4"/>
  <c r="D18" i="4"/>
  <c r="C18" i="4"/>
  <c r="J17" i="4"/>
  <c r="I17" i="4"/>
  <c r="H17" i="4"/>
  <c r="G17" i="4"/>
  <c r="F17" i="4"/>
  <c r="E17" i="4"/>
  <c r="D17" i="4"/>
  <c r="C17" i="4"/>
  <c r="J16" i="4"/>
  <c r="I16" i="4"/>
  <c r="H16" i="4"/>
  <c r="G16" i="4"/>
  <c r="F16" i="4"/>
  <c r="E16" i="4"/>
  <c r="D16" i="4"/>
  <c r="C16" i="4"/>
  <c r="J15" i="4"/>
  <c r="I15" i="4"/>
  <c r="H15" i="4"/>
  <c r="G15" i="4"/>
  <c r="F15" i="4"/>
  <c r="E15" i="4"/>
  <c r="D15" i="4"/>
  <c r="C15" i="4"/>
  <c r="J14" i="4"/>
  <c r="I14" i="4"/>
  <c r="H14" i="4"/>
  <c r="G14" i="4"/>
  <c r="F14" i="4"/>
  <c r="E14" i="4"/>
  <c r="D14" i="4"/>
  <c r="C14" i="4"/>
  <c r="J13" i="4"/>
  <c r="I13" i="4"/>
  <c r="H13" i="4"/>
  <c r="G13" i="4"/>
  <c r="F13" i="4"/>
  <c r="E13" i="4"/>
  <c r="D13" i="4"/>
  <c r="C13" i="4"/>
  <c r="J12" i="4"/>
  <c r="I12" i="4"/>
  <c r="H12" i="4"/>
  <c r="G12" i="4"/>
  <c r="F12" i="4"/>
  <c r="E12" i="4"/>
  <c r="D12" i="4"/>
  <c r="C12" i="4"/>
  <c r="J11" i="4"/>
  <c r="I11" i="4"/>
  <c r="H11" i="4"/>
  <c r="G11" i="4"/>
  <c r="F11" i="4"/>
  <c r="E11" i="4"/>
  <c r="D11" i="4"/>
  <c r="C11" i="4"/>
  <c r="J10" i="4"/>
  <c r="I10" i="4"/>
  <c r="H10" i="4"/>
  <c r="G10" i="4"/>
  <c r="F10" i="4"/>
  <c r="E10" i="4"/>
  <c r="D10" i="4"/>
  <c r="C10" i="4"/>
  <c r="J9" i="4"/>
  <c r="I9" i="4"/>
  <c r="H9" i="4"/>
  <c r="G9" i="4"/>
  <c r="F9" i="4"/>
  <c r="E9" i="4"/>
  <c r="D9" i="4"/>
  <c r="C9" i="4"/>
  <c r="J8" i="4"/>
  <c r="I8" i="4"/>
  <c r="H8" i="4"/>
  <c r="G8" i="4"/>
  <c r="F8" i="4"/>
  <c r="E8" i="4"/>
  <c r="D8" i="4"/>
  <c r="C8" i="4"/>
  <c r="J7" i="4"/>
  <c r="I7" i="4"/>
  <c r="H7" i="4"/>
  <c r="G7" i="4"/>
  <c r="F7" i="4"/>
  <c r="E7" i="4"/>
  <c r="D7" i="4"/>
  <c r="C7" i="4"/>
  <c r="J6" i="4"/>
  <c r="I6" i="4"/>
  <c r="H6" i="4"/>
  <c r="G6" i="4"/>
  <c r="F6" i="4"/>
  <c r="E6" i="4"/>
  <c r="D6" i="4"/>
  <c r="C6" i="4"/>
  <c r="J5" i="4"/>
  <c r="I5" i="4"/>
  <c r="H5" i="4"/>
  <c r="G5" i="4"/>
  <c r="F5" i="4"/>
  <c r="E5" i="4"/>
  <c r="D5" i="4"/>
  <c r="C5" i="4"/>
  <c r="J4" i="4"/>
  <c r="I4" i="4"/>
  <c r="H4" i="4"/>
  <c r="G4" i="4"/>
  <c r="F4" i="4"/>
  <c r="E4" i="4"/>
  <c r="D4" i="4"/>
  <c r="C4" i="4"/>
  <c r="J3" i="4"/>
  <c r="I3" i="4"/>
  <c r="H3" i="4"/>
  <c r="G3" i="4"/>
  <c r="F3" i="4"/>
  <c r="E3" i="4"/>
  <c r="D3" i="4"/>
  <c r="C3" i="4"/>
  <c r="J2" i="4"/>
  <c r="I2" i="4"/>
  <c r="H2" i="4"/>
  <c r="G2" i="4"/>
  <c r="F2" i="4"/>
  <c r="E2" i="4"/>
  <c r="D2" i="4"/>
  <c r="C2" i="4"/>
  <c r="B2" i="4"/>
  <c r="B3" i="4" s="1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X181" i="1" l="1"/>
  <c r="X180" i="1" s="1"/>
  <c r="X179" i="1" s="1"/>
  <c r="X178" i="1" s="1"/>
  <c r="X177" i="1" s="1"/>
  <c r="X176" i="1" s="1"/>
  <c r="X175" i="1" s="1"/>
  <c r="X174" i="1" s="1"/>
  <c r="X173" i="1" s="1"/>
  <c r="X138" i="1"/>
  <c r="X137" i="1" s="1"/>
  <c r="X136" i="1" s="1"/>
  <c r="X135" i="1" s="1"/>
  <c r="X134" i="1" s="1"/>
  <c r="X133" i="1" s="1"/>
  <c r="X132" i="1" s="1"/>
  <c r="X131" i="1" s="1"/>
  <c r="X130" i="1" s="1"/>
  <c r="X95" i="1"/>
  <c r="X94" i="1" s="1"/>
  <c r="X93" i="1" s="1"/>
  <c r="X92" i="1" s="1"/>
  <c r="X91" i="1" s="1"/>
  <c r="X90" i="1" s="1"/>
  <c r="X89" i="1" s="1"/>
  <c r="X88" i="1" s="1"/>
  <c r="X87" i="1" s="1"/>
  <c r="X52" i="1"/>
  <c r="X51" i="1" s="1"/>
  <c r="X50" i="1" s="1"/>
  <c r="X49" i="1" s="1"/>
  <c r="X48" i="1" s="1"/>
  <c r="X47" i="1" s="1"/>
  <c r="X46" i="1" s="1"/>
  <c r="X45" i="1" s="1"/>
  <c r="X44" i="1" s="1"/>
  <c r="K182" i="1"/>
  <c r="E182" i="1"/>
  <c r="M181" i="1"/>
  <c r="G181" i="1"/>
  <c r="M180" i="1"/>
  <c r="G180" i="1"/>
  <c r="M179" i="1"/>
  <c r="G179" i="1"/>
  <c r="M178" i="1"/>
  <c r="G178" i="1"/>
  <c r="M177" i="1"/>
  <c r="G177" i="1"/>
  <c r="M176" i="1"/>
  <c r="G176" i="1"/>
  <c r="M175" i="1"/>
  <c r="G175" i="1"/>
  <c r="M174" i="1"/>
  <c r="G174" i="1"/>
  <c r="M173" i="1"/>
  <c r="G173" i="1"/>
  <c r="J169" i="1"/>
  <c r="K139" i="1"/>
  <c r="E139" i="1"/>
  <c r="M138" i="1"/>
  <c r="G138" i="1"/>
  <c r="M137" i="1"/>
  <c r="G137" i="1"/>
  <c r="M136" i="1"/>
  <c r="G136" i="1"/>
  <c r="M135" i="1"/>
  <c r="G135" i="1"/>
  <c r="M134" i="1"/>
  <c r="G134" i="1"/>
  <c r="M133" i="1"/>
  <c r="G133" i="1"/>
  <c r="M132" i="1"/>
  <c r="G132" i="1"/>
  <c r="M131" i="1"/>
  <c r="G131" i="1"/>
  <c r="M130" i="1"/>
  <c r="G130" i="1"/>
  <c r="J126" i="1"/>
  <c r="K96" i="1"/>
  <c r="E96" i="1"/>
  <c r="M95" i="1"/>
  <c r="G95" i="1"/>
  <c r="M94" i="1"/>
  <c r="G94" i="1"/>
  <c r="M93" i="1"/>
  <c r="G93" i="1"/>
  <c r="M92" i="1"/>
  <c r="G92" i="1"/>
  <c r="M91" i="1"/>
  <c r="G91" i="1"/>
  <c r="M90" i="1"/>
  <c r="G90" i="1"/>
  <c r="M89" i="1"/>
  <c r="G89" i="1"/>
  <c r="M88" i="1"/>
  <c r="G88" i="1"/>
  <c r="M87" i="1"/>
  <c r="G87" i="1"/>
  <c r="J83" i="1"/>
  <c r="K53" i="1"/>
  <c r="E53" i="1"/>
  <c r="M52" i="1"/>
  <c r="G52" i="1"/>
  <c r="M51" i="1"/>
  <c r="G51" i="1"/>
  <c r="M50" i="1"/>
  <c r="G50" i="1"/>
  <c r="M49" i="1"/>
  <c r="G49" i="1"/>
  <c r="M48" i="1"/>
  <c r="G48" i="1"/>
  <c r="M47" i="1"/>
  <c r="G47" i="1"/>
  <c r="M46" i="1"/>
  <c r="G46" i="1"/>
  <c r="M45" i="1"/>
  <c r="G45" i="1"/>
  <c r="M44" i="1"/>
  <c r="G44" i="1"/>
  <c r="J40" i="1"/>
  <c r="X18" i="1"/>
  <c r="X17" i="1" s="1"/>
  <c r="X16" i="1" s="1"/>
  <c r="X15" i="1" s="1"/>
  <c r="X14" i="1" s="1"/>
  <c r="X13" i="1" s="1"/>
  <c r="X12" i="1" s="1"/>
  <c r="X11" i="1" s="1"/>
  <c r="X10" i="1" s="1"/>
  <c r="M18" i="1" l="1"/>
  <c r="M17" i="1"/>
  <c r="M16" i="1"/>
  <c r="M15" i="1"/>
  <c r="M14" i="1"/>
  <c r="M13" i="1"/>
  <c r="M12" i="1"/>
  <c r="M11" i="1"/>
  <c r="G18" i="1"/>
  <c r="G17" i="1"/>
  <c r="G16" i="1"/>
  <c r="G15" i="1"/>
  <c r="G14" i="1"/>
  <c r="G13" i="1"/>
  <c r="G12" i="1"/>
  <c r="G11" i="1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30" i="3"/>
  <c r="G10" i="1"/>
  <c r="J6" i="1"/>
  <c r="E19" i="1" l="1"/>
  <c r="K19" i="1" l="1"/>
  <c r="M10" i="1"/>
</calcChain>
</file>

<file path=xl/comments1.xml><?xml version="1.0" encoding="utf-8"?>
<comments xmlns="http://schemas.openxmlformats.org/spreadsheetml/2006/main">
  <authors>
    <author>Jefatura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COMPLETE OBLIGATORIO
</t>
        </r>
      </text>
    </comment>
    <comment ref="J6" authorId="0" shapeId="0">
      <text>
        <r>
          <rPr>
            <sz val="9"/>
            <color indexed="81"/>
            <rFont val="Tahoma"/>
            <family val="2"/>
          </rPr>
          <t xml:space="preserve">OBLIGATORIO LLENAR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Indicar el número de modificación 
</t>
        </r>
      </text>
    </comment>
    <comment ref="D40" authorId="0" shapeId="0">
      <text>
        <r>
          <rPr>
            <sz val="9"/>
            <color indexed="81"/>
            <rFont val="Tahoma"/>
            <family val="2"/>
          </rPr>
          <t xml:space="preserve">COMPLETE OBLIGATORIO
</t>
        </r>
      </text>
    </comment>
    <comment ref="J40" authorId="0" shapeId="0">
      <text>
        <r>
          <rPr>
            <sz val="9"/>
            <color indexed="81"/>
            <rFont val="Tahoma"/>
            <family val="2"/>
          </rPr>
          <t xml:space="preserve">OBLIGATORIO LLENAR
</t>
        </r>
      </text>
    </comment>
    <comment ref="P40" authorId="0" shapeId="0">
      <text>
        <r>
          <rPr>
            <sz val="9"/>
            <color indexed="81"/>
            <rFont val="Tahoma"/>
            <family val="2"/>
          </rPr>
          <t xml:space="preserve">Indicar el número de modificación 
</t>
        </r>
      </text>
    </comment>
    <comment ref="D83" authorId="0" shapeId="0">
      <text>
        <r>
          <rPr>
            <sz val="9"/>
            <color indexed="81"/>
            <rFont val="Tahoma"/>
            <family val="2"/>
          </rPr>
          <t xml:space="preserve">COMPLETE OBLIGATORIO
</t>
        </r>
      </text>
    </comment>
    <comment ref="J83" authorId="0" shapeId="0">
      <text>
        <r>
          <rPr>
            <sz val="9"/>
            <color indexed="81"/>
            <rFont val="Tahoma"/>
            <family val="2"/>
          </rPr>
          <t xml:space="preserve">OBLIGATORIO LLENAR
</t>
        </r>
      </text>
    </comment>
    <comment ref="P83" authorId="0" shapeId="0">
      <text>
        <r>
          <rPr>
            <sz val="9"/>
            <color indexed="81"/>
            <rFont val="Tahoma"/>
            <family val="2"/>
          </rPr>
          <t xml:space="preserve">Indicar el número de modificación 
</t>
        </r>
      </text>
    </comment>
    <comment ref="D126" authorId="0" shapeId="0">
      <text>
        <r>
          <rPr>
            <sz val="9"/>
            <color indexed="81"/>
            <rFont val="Tahoma"/>
            <family val="2"/>
          </rPr>
          <t xml:space="preserve">COMPLETE OBLIGATORIO
</t>
        </r>
      </text>
    </comment>
    <comment ref="J126" authorId="0" shapeId="0">
      <text>
        <r>
          <rPr>
            <sz val="9"/>
            <color indexed="81"/>
            <rFont val="Tahoma"/>
            <family val="2"/>
          </rPr>
          <t xml:space="preserve">OBLIGATORIO LLENAR
</t>
        </r>
      </text>
    </comment>
    <comment ref="P126" authorId="0" shapeId="0">
      <text>
        <r>
          <rPr>
            <sz val="9"/>
            <color indexed="81"/>
            <rFont val="Tahoma"/>
            <family val="2"/>
          </rPr>
          <t xml:space="preserve">Indicar el número de modificación 
</t>
        </r>
      </text>
    </comment>
    <comment ref="D169" authorId="0" shapeId="0">
      <text>
        <r>
          <rPr>
            <sz val="9"/>
            <color indexed="81"/>
            <rFont val="Tahoma"/>
            <family val="2"/>
          </rPr>
          <t xml:space="preserve">COMPLETE OBLIGATORIO
</t>
        </r>
      </text>
    </comment>
    <comment ref="J169" authorId="0" shapeId="0">
      <text>
        <r>
          <rPr>
            <sz val="9"/>
            <color indexed="81"/>
            <rFont val="Tahoma"/>
            <family val="2"/>
          </rPr>
          <t xml:space="preserve">OBLIGATORIO LLENAR
</t>
        </r>
      </text>
    </comment>
    <comment ref="P169" authorId="0" shapeId="0">
      <text>
        <r>
          <rPr>
            <sz val="9"/>
            <color indexed="81"/>
            <rFont val="Tahoma"/>
            <family val="2"/>
          </rPr>
          <t xml:space="preserve">Indicar el número de modificación 
</t>
        </r>
      </text>
    </comment>
  </commentList>
</comments>
</file>

<file path=xl/sharedStrings.xml><?xml version="1.0" encoding="utf-8"?>
<sst xmlns="http://schemas.openxmlformats.org/spreadsheetml/2006/main" count="743" uniqueCount="507">
  <si>
    <t>Dirección Administrativa Financiera</t>
  </si>
  <si>
    <t>FA-DAF-01 Formulario para solicitar modificación presupuestaria</t>
  </si>
  <si>
    <t>Dependencia solicitante:</t>
  </si>
  <si>
    <t>Fecha en que se solicita:</t>
  </si>
  <si>
    <t>Se incluirá en la modificación #:</t>
  </si>
  <si>
    <r>
      <t xml:space="preserve">Saldo de la sub partida a </t>
    </r>
    <r>
      <rPr>
        <b/>
        <u/>
        <sz val="11"/>
        <color theme="1"/>
        <rFont val="Calibri"/>
        <family val="2"/>
        <scheme val="minor"/>
      </rPr>
      <t>disminuir</t>
    </r>
    <r>
      <rPr>
        <sz val="11"/>
        <color theme="1"/>
        <rFont val="Calibri"/>
        <family val="2"/>
        <scheme val="minor"/>
      </rPr>
      <t xml:space="preserve"> según </t>
    </r>
    <r>
      <rPr>
        <b/>
        <u/>
        <sz val="11"/>
        <color theme="1"/>
        <rFont val="Calibri"/>
        <family val="2"/>
        <scheme val="minor"/>
      </rPr>
      <t>último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estado de cuenta del Departamento de Financiero(*)</t>
    </r>
  </si>
  <si>
    <t xml:space="preserve">Código de la Sub partida a disminuir </t>
  </si>
  <si>
    <t>Nombre de la Sub partida a disminuir</t>
  </si>
  <si>
    <t xml:space="preserve">Monto a disminuir </t>
  </si>
  <si>
    <t>Meta</t>
  </si>
  <si>
    <t>Saldo de la sub partida con la disminución</t>
  </si>
  <si>
    <r>
      <t xml:space="preserve">Saldo de la sub partida a </t>
    </r>
    <r>
      <rPr>
        <b/>
        <u/>
        <sz val="11"/>
        <color theme="1"/>
        <rFont val="Calibri"/>
        <family val="2"/>
        <scheme val="minor"/>
      </rPr>
      <t>aumentar</t>
    </r>
    <r>
      <rPr>
        <sz val="11"/>
        <color theme="1"/>
        <rFont val="Calibri"/>
        <family val="2"/>
        <scheme val="minor"/>
      </rPr>
      <t xml:space="preserve"> según </t>
    </r>
    <r>
      <rPr>
        <b/>
        <u/>
        <sz val="11"/>
        <color theme="1"/>
        <rFont val="Calibri"/>
        <family val="2"/>
        <scheme val="minor"/>
      </rPr>
      <t>último</t>
    </r>
    <r>
      <rPr>
        <sz val="11"/>
        <color theme="1"/>
        <rFont val="Calibri"/>
        <family val="2"/>
        <scheme val="minor"/>
      </rPr>
      <t xml:space="preserve"> estado de cuenta del Departamento de Financiero</t>
    </r>
  </si>
  <si>
    <t>Código de la Sub partida a aumentar</t>
  </si>
  <si>
    <t>Nombre de la Sub partida a aumentar</t>
  </si>
  <si>
    <t>Monto de la sub partida a aumentar</t>
  </si>
  <si>
    <t>Saldo de la sub partida con el aumento</t>
  </si>
  <si>
    <t>Detalle del bien o servicio a adquirir</t>
  </si>
  <si>
    <r>
      <rPr>
        <b/>
        <sz val="11"/>
        <color theme="1"/>
        <rFont val="Calibri"/>
        <family val="2"/>
        <scheme val="minor"/>
      </rPr>
      <t xml:space="preserve">Amplia </t>
    </r>
    <r>
      <rPr>
        <sz val="11"/>
        <color theme="1"/>
        <rFont val="Calibri"/>
        <family val="2"/>
        <scheme val="minor"/>
      </rPr>
      <t>justificación de la modificación</t>
    </r>
  </si>
  <si>
    <t>Indique el objetivo que afecta</t>
  </si>
  <si>
    <t>Sí</t>
  </si>
  <si>
    <t>No</t>
  </si>
  <si>
    <t xml:space="preserve">Total </t>
  </si>
  <si>
    <t>Parcial</t>
  </si>
  <si>
    <t>No aplica</t>
  </si>
  <si>
    <t>1.01.03</t>
  </si>
  <si>
    <t>1.01.04</t>
  </si>
  <si>
    <t>1.02.02</t>
  </si>
  <si>
    <t>1.01.99</t>
  </si>
  <si>
    <t>Nombre y Firma del solicitante</t>
  </si>
  <si>
    <t>Para uso exclusivo de la Dirección del programa</t>
  </si>
  <si>
    <t>Nombre y Firma de la Dirección   Fecha</t>
  </si>
  <si>
    <t>META</t>
  </si>
  <si>
    <t>1.01.01</t>
  </si>
  <si>
    <t>Alquiler de edificios, locales y terrenos</t>
  </si>
  <si>
    <t>2101010101</t>
  </si>
  <si>
    <t>1.01.02</t>
  </si>
  <si>
    <t>Alquiler de maquinaria, equipo y mobiliario</t>
  </si>
  <si>
    <t>2101010201</t>
  </si>
  <si>
    <t>Alquiler de equipo de cómputo</t>
  </si>
  <si>
    <t>Alquiler y derechos para telecomunicaciones</t>
  </si>
  <si>
    <t>Otros alquileres</t>
  </si>
  <si>
    <t>1.02.01</t>
  </si>
  <si>
    <t>Servicio de agua y alcantarillado</t>
  </si>
  <si>
    <t xml:space="preserve">Servicio de energía eléctrica  </t>
  </si>
  <si>
    <t>1.02.03</t>
  </si>
  <si>
    <t xml:space="preserve">Servicio de correo  </t>
  </si>
  <si>
    <t>010101</t>
  </si>
  <si>
    <t>1.02.04</t>
  </si>
  <si>
    <t>Servicio de telecomunicaciones</t>
  </si>
  <si>
    <t>1.02.99</t>
  </si>
  <si>
    <t xml:space="preserve">Otros servicios básicos  </t>
  </si>
  <si>
    <t>1.03.01</t>
  </si>
  <si>
    <t>Información</t>
  </si>
  <si>
    <t>1.03.02</t>
  </si>
  <si>
    <t>Publicidad y propaganda</t>
  </si>
  <si>
    <t>1.03.03</t>
  </si>
  <si>
    <t xml:space="preserve">Impresión, encuadernación y otros </t>
  </si>
  <si>
    <t>1.03.04</t>
  </si>
  <si>
    <t>Transporte de bienes</t>
  </si>
  <si>
    <t>1.03.05</t>
  </si>
  <si>
    <t>Servicio aduanero</t>
  </si>
  <si>
    <t>1.03.06</t>
  </si>
  <si>
    <t>Comisiones y gastos por servicios financieros y comerciales</t>
  </si>
  <si>
    <t>1.03.07</t>
  </si>
  <si>
    <t>Servicio de transferencia electrónica de información</t>
  </si>
  <si>
    <t>1.04.01</t>
  </si>
  <si>
    <t>Servicios médicos y de laboratorio</t>
  </si>
  <si>
    <t>1.04.02</t>
  </si>
  <si>
    <t>Servicios jurídicos</t>
  </si>
  <si>
    <t>2102010201</t>
  </si>
  <si>
    <t>1.04.03</t>
  </si>
  <si>
    <t>Servicios de ingeniería</t>
  </si>
  <si>
    <t>1.04.04</t>
  </si>
  <si>
    <t>Servicios en ciencias económicas y sociales</t>
  </si>
  <si>
    <t>1.04.05</t>
  </si>
  <si>
    <t>Servicios de desarrollo de sistemas informáticos</t>
  </si>
  <si>
    <t>1.04.06</t>
  </si>
  <si>
    <t>Servicios generales</t>
  </si>
  <si>
    <t>1.04.99</t>
  </si>
  <si>
    <t>Otros servicios de gestión y apoyo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</si>
  <si>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</si>
  <si>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</si>
  <si>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</si>
  <si>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</si>
  <si>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</si>
  <si>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</si>
  <si>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</si>
  <si>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</si>
  <si>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1.06.01</t>
  </si>
  <si>
    <t>Seguros</t>
  </si>
  <si>
    <t>1.06.02</t>
  </si>
  <si>
    <t>Reaseguros</t>
  </si>
  <si>
    <t>1.06.03</t>
  </si>
  <si>
    <t>Obligaciones por contratos de seguros</t>
  </si>
  <si>
    <t>1.07.01</t>
  </si>
  <si>
    <t>Actividades de capacitación</t>
  </si>
  <si>
    <t>1.07.02</t>
  </si>
  <si>
    <t>Actividades protocolarias y sociales</t>
  </si>
  <si>
    <t>1.07.03</t>
  </si>
  <si>
    <t>Gastos de representación institucional</t>
  </si>
  <si>
    <t>1.08.01</t>
  </si>
  <si>
    <r>
      <t xml:space="preserve">Mantenimiento de edificios, locales </t>
    </r>
    <r>
      <rPr>
        <sz val="10"/>
        <color indexed="8"/>
        <rFont val="Arial"/>
        <family val="2"/>
      </rPr>
      <t>y terrenos</t>
    </r>
  </si>
  <si>
    <t>1.08.02</t>
  </si>
  <si>
    <t>Mantenimiento de vías de comunicación</t>
  </si>
  <si>
    <t>1.08.03</t>
  </si>
  <si>
    <t>Mantenimiento de instalaciones y otras obras</t>
  </si>
  <si>
    <t>030101</t>
  </si>
  <si>
    <t>1.08.04</t>
  </si>
  <si>
    <t xml:space="preserve">Mantenimiento y reparación de maquinaria y equipo de producción </t>
  </si>
  <si>
    <t>1.08.05</t>
  </si>
  <si>
    <t xml:space="preserve">Mantenimiento y reparación de equipo de transporte </t>
  </si>
  <si>
    <t>1.08.06</t>
  </si>
  <si>
    <t>Mantenimiento y reparación de equipo de comunicación</t>
  </si>
  <si>
    <t>1.08.07</t>
  </si>
  <si>
    <t xml:space="preserve">Mantenimiento y reparación de equipo y mobiliario de oficina </t>
  </si>
  <si>
    <t>1.08.08</t>
  </si>
  <si>
    <t>Mantenimiento y reparación de equipo de cómputo y sistemas de información</t>
  </si>
  <si>
    <t>1.08.99</t>
  </si>
  <si>
    <t xml:space="preserve">Mantenimiento y reparación de otros equipos </t>
  </si>
  <si>
    <t>1.09.01</t>
  </si>
  <si>
    <t>Impuestos sobre ingresos y utilidades</t>
  </si>
  <si>
    <t>1.09.02</t>
  </si>
  <si>
    <t>Impuestos sobre bienes inmuebles</t>
  </si>
  <si>
    <t>1.09.03</t>
  </si>
  <si>
    <t>Impuestos de patentes</t>
  </si>
  <si>
    <t>1.09.99</t>
  </si>
  <si>
    <t>Otros impuestos</t>
  </si>
  <si>
    <t>1.99.01</t>
  </si>
  <si>
    <t>Servicios de regulación</t>
  </si>
  <si>
    <t>1.99.02</t>
  </si>
  <si>
    <t>Intereses moratorios y multas</t>
  </si>
  <si>
    <t>1.99.03</t>
  </si>
  <si>
    <t>Gastos de oficinas en el exterior</t>
  </si>
  <si>
    <t>1.99.04</t>
  </si>
  <si>
    <t>Gastos de misiones especiales en el exterior</t>
  </si>
  <si>
    <t>1.99.05</t>
  </si>
  <si>
    <t>Deducibles</t>
  </si>
  <si>
    <t>1.99.99</t>
  </si>
  <si>
    <t>Otros servicios no especificados</t>
  </si>
  <si>
    <t>2.01.01</t>
  </si>
  <si>
    <t>Combustibles y lubricantes</t>
  </si>
  <si>
    <t>2.01.02</t>
  </si>
  <si>
    <t>Productos farmacéuticos y medicinales</t>
  </si>
  <si>
    <t>2.01.03</t>
  </si>
  <si>
    <t>Productos veterinarios</t>
  </si>
  <si>
    <t>2.01.04</t>
  </si>
  <si>
    <t>Tintas, pinturas y diluyentes</t>
  </si>
  <si>
    <t>2.01.99</t>
  </si>
  <si>
    <t>Otros productos químicos y conexos</t>
  </si>
  <si>
    <t>2.02.01</t>
  </si>
  <si>
    <t>Productos pecuarios y otras especies</t>
  </si>
  <si>
    <t>2.02.02</t>
  </si>
  <si>
    <t>Productos agroforestales</t>
  </si>
  <si>
    <t>2.02.03</t>
  </si>
  <si>
    <t>Alimentos y bebidas</t>
  </si>
  <si>
    <t>2.02.04</t>
  </si>
  <si>
    <t>Alimentos para animales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</si>
  <si>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</si>
  <si>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</si>
  <si>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</si>
  <si>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</si>
  <si>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</si>
  <si>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</si>
  <si>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</si>
  <si>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</si>
  <si>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</si>
  <si>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</si>
  <si>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</si>
  <si>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</si>
  <si>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</si>
  <si>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Otros materiales y productos de uso en la construcción y mantenimiento</t>
  </si>
  <si>
    <t>2.04.01</t>
  </si>
  <si>
    <t>Herramientas e instrumentos</t>
  </si>
  <si>
    <t>2.04.02</t>
  </si>
  <si>
    <t>Repuestos y accesorios</t>
  </si>
  <si>
    <t>2.05.01</t>
  </si>
  <si>
    <t>Materia prima</t>
  </si>
  <si>
    <t>2.05.02</t>
  </si>
  <si>
    <t>Productos terminados</t>
  </si>
  <si>
    <t>2.05.03</t>
  </si>
  <si>
    <t>Energía eléctrica</t>
  </si>
  <si>
    <t>2.05.99</t>
  </si>
  <si>
    <t>Otros bienes para la producción y comercialización</t>
  </si>
  <si>
    <t>2.99.01</t>
  </si>
  <si>
    <t>Útiles y materiales de oficina y cómputo</t>
  </si>
  <si>
    <t>2.99.02</t>
  </si>
  <si>
    <t>Útiles y materiales médicos, hospitalario y de investigación</t>
  </si>
  <si>
    <t>2.99.03</t>
  </si>
  <si>
    <t xml:space="preserve">Productos de papel, cartón e impresos </t>
  </si>
  <si>
    <t>2.99.04</t>
  </si>
  <si>
    <t>Textiles y vestuario</t>
  </si>
  <si>
    <t>2.99.05</t>
  </si>
  <si>
    <t>Útiles y materiales de limpieza</t>
  </si>
  <si>
    <t>2.99.06</t>
  </si>
  <si>
    <t>Útiles y materiales de resguardo y seguridad</t>
  </si>
  <si>
    <t>2.99.07</t>
  </si>
  <si>
    <t>Útiles y materiales de cocina y comedor</t>
  </si>
  <si>
    <t>2.99.99</t>
  </si>
  <si>
    <t>Otros útiles, materiales y suministros diversos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</si>
  <si>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</si>
  <si>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</si>
  <si>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</si>
  <si>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</si>
  <si>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</si>
  <si>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</si>
  <si>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</si>
  <si>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</si>
  <si>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</si>
  <si>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</si>
  <si>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</si>
  <si>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</si>
  <si>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</si>
  <si>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</si>
  <si>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</si>
  <si>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Maquinaria, equipo y mobiliario diverso</t>
  </si>
  <si>
    <t>5.02.01</t>
  </si>
  <si>
    <t>Edificios</t>
  </si>
  <si>
    <t>5.02.02</t>
  </si>
  <si>
    <t>Vías de comunicación terrestre</t>
  </si>
  <si>
    <t>5.02.03</t>
  </si>
  <si>
    <t>Vías férreas</t>
  </si>
  <si>
    <t>5.02.04</t>
  </si>
  <si>
    <t>Obras marítimas y fluviales</t>
  </si>
  <si>
    <t>5.02.05</t>
  </si>
  <si>
    <t>Aeropuertos</t>
  </si>
  <si>
    <t>5.02.06</t>
  </si>
  <si>
    <t>Obras urbanísticas</t>
  </si>
  <si>
    <t>5.02.07</t>
  </si>
  <si>
    <t>Instalaciones</t>
  </si>
  <si>
    <t>5.02.99</t>
  </si>
  <si>
    <t>Otras construcciones, adicciones y mejoras</t>
  </si>
  <si>
    <t>5.03.01</t>
  </si>
  <si>
    <t xml:space="preserve">Terrenos </t>
  </si>
  <si>
    <t>5.03.02</t>
  </si>
  <si>
    <t>Edificios preexistentes</t>
  </si>
  <si>
    <t>5.03.99</t>
  </si>
  <si>
    <t>Otras obras preexistentes</t>
  </si>
  <si>
    <t>5.99.01</t>
  </si>
  <si>
    <t>Semovientes</t>
  </si>
  <si>
    <t>5.99.02</t>
  </si>
  <si>
    <t>Piezas y obras de colección</t>
  </si>
  <si>
    <t>5.99.03</t>
  </si>
  <si>
    <t>Bienes intangibles</t>
  </si>
  <si>
    <t>5.99.99</t>
  </si>
  <si>
    <t>Otros bienes duraderos</t>
  </si>
  <si>
    <t>6.02.01</t>
  </si>
  <si>
    <t>Becas a funcionarios</t>
  </si>
  <si>
    <t>6.02.02</t>
  </si>
  <si>
    <t>Becas a terceras personas</t>
  </si>
  <si>
    <t>6.02.03</t>
  </si>
  <si>
    <t xml:space="preserve">Ayudas a funcionarios </t>
  </si>
  <si>
    <t>6.02.99</t>
  </si>
  <si>
    <t>Otras transferencias a personas</t>
  </si>
  <si>
    <t>6.03.01</t>
  </si>
  <si>
    <t>Prestaciones legales</t>
  </si>
  <si>
    <t>6.03.05</t>
  </si>
  <si>
    <t>Cuota patronal de pensiones y jubilaciones,contributivas y no contributivas</t>
  </si>
  <si>
    <t>6.03.99</t>
  </si>
  <si>
    <t>Otras prestaciones a terceras personas</t>
  </si>
  <si>
    <t>6.06.01</t>
  </si>
  <si>
    <t>Indemnizaciones</t>
  </si>
  <si>
    <t>6.06.02</t>
  </si>
  <si>
    <t>Reintegros y devoluciones</t>
  </si>
  <si>
    <t>Código</t>
  </si>
  <si>
    <t>Nombre</t>
  </si>
  <si>
    <t>Remuneraciones</t>
  </si>
  <si>
    <t>Remuneraciones Básicas</t>
  </si>
  <si>
    <t>Sueldos para Cargos Fijos</t>
  </si>
  <si>
    <t>Jornales</t>
  </si>
  <si>
    <t>Servicios Especiales</t>
  </si>
  <si>
    <t>Suplencias</t>
  </si>
  <si>
    <t>Remuneraciones Eventuales</t>
  </si>
  <si>
    <t>Tiempo Extraordinario</t>
  </si>
  <si>
    <t>Recargo de Funciones</t>
  </si>
  <si>
    <t>Dietas</t>
  </si>
  <si>
    <t>Incentivos Salariales</t>
  </si>
  <si>
    <t>Retribución por años Servidos</t>
  </si>
  <si>
    <t>Restricción al Ejercicio Liberal de la Profesión</t>
  </si>
  <si>
    <t>Decimotercer Mes</t>
  </si>
  <si>
    <t>Salario Escolar</t>
  </si>
  <si>
    <t>Otros Incentivos Salarial</t>
  </si>
  <si>
    <t>Contribuciones Patronales al Desarrollo y la Seguridad Social</t>
  </si>
  <si>
    <t>Contribución Patronal al Seguro de Salud de la CCSS</t>
  </si>
  <si>
    <t>Contribución Patronal al Banco Popular y de Desarrollo Comunal</t>
  </si>
  <si>
    <t>Contribuciones Patronales a Fondos de Pensiones y Otros Fondos de Capitalización</t>
  </si>
  <si>
    <t>Contribución Patronal al seguro de Pensiones de la CCSS (IVM)</t>
  </si>
  <si>
    <t>Aporte Patronal al Régimen Obligatorio de Pensiones Complementarias</t>
  </si>
  <si>
    <t>Aporte Patronal al Fondo de Capitalización Laboral</t>
  </si>
  <si>
    <t>Contribución Patronal a Otros Fondos Administrados por Entes Públicos (Magisterio)</t>
  </si>
  <si>
    <t>Servicios</t>
  </si>
  <si>
    <t>Alquileres</t>
  </si>
  <si>
    <t>Alquileres de Edificios, Locales y Terrenos</t>
  </si>
  <si>
    <t>Alquiler de Maquinaria, Equipo y Mobiliario</t>
  </si>
  <si>
    <t>Otros Alquileres</t>
  </si>
  <si>
    <t>Servicios Básicos</t>
  </si>
  <si>
    <t>Servicio de Agua y Alcantarillado</t>
  </si>
  <si>
    <t>Servicio de Energía Eléctrica</t>
  </si>
  <si>
    <t>Servicio de Correo</t>
  </si>
  <si>
    <t>Servicio de Telecomunicaciones</t>
  </si>
  <si>
    <t>Otros Servicios Básicos</t>
  </si>
  <si>
    <t>Servicios Comerciales y Financieros</t>
  </si>
  <si>
    <t>Publicidad y Propaganda</t>
  </si>
  <si>
    <t>Impresión, Encuadernación y Otros</t>
  </si>
  <si>
    <t>Transporte de Bienes</t>
  </si>
  <si>
    <t>Servicios Aduaneros</t>
  </si>
  <si>
    <t>Comisiones y Gastos por Servicios Financieros y Comerciales</t>
  </si>
  <si>
    <t>Servicio de Gestión y Apoyo</t>
  </si>
  <si>
    <t>Servicios Jurídicos</t>
  </si>
  <si>
    <t>Servicios de Ingeniería</t>
  </si>
  <si>
    <t>Servicios en Ciencias Económicas y Sociales</t>
  </si>
  <si>
    <t>Servicio de Desarrollo de Sistemas Informáticos</t>
  </si>
  <si>
    <t>Servicios Generales</t>
  </si>
  <si>
    <t>Otros Servicios de Gestión y Apoyo</t>
  </si>
  <si>
    <t>Gastos de Viaje y Transporte</t>
  </si>
  <si>
    <t>Transporte Dentro del País</t>
  </si>
  <si>
    <t>Viáticos Dentro del País</t>
  </si>
  <si>
    <t>Transporte en el Exterior</t>
  </si>
  <si>
    <t>Viáticos en el Exterior</t>
  </si>
  <si>
    <t>Seguros, Reaseguros y Otras Obligaciones</t>
  </si>
  <si>
    <t>Capacitación y Protocolo</t>
  </si>
  <si>
    <t>Actividades de Capacitación</t>
  </si>
  <si>
    <t>Actividades Protocolarias y Sociales</t>
  </si>
  <si>
    <t>Gastos de Representación Institucional</t>
  </si>
  <si>
    <t>Mantenimiento y Reparación</t>
  </si>
  <si>
    <t>Mantenimiento de Edificios y Locales</t>
  </si>
  <si>
    <t>Mantenimiento de Instalaciones y Otras Obras</t>
  </si>
  <si>
    <t>Mantenimiento y Reparación de Equipo de Transporte</t>
  </si>
  <si>
    <t>Mantenimiento y Reparación de Equipo de Comunicación</t>
  </si>
  <si>
    <t>Mantenimiento y Reparación de Equipo y Mobiliario de Oficina</t>
  </si>
  <si>
    <t>Mantenimiento y Reparación de Equipo de Cómputo y Sistemas de Información</t>
  </si>
  <si>
    <t>Mantenimiento y Reparación de Otros Equipos</t>
  </si>
  <si>
    <t>Impuestos</t>
  </si>
  <si>
    <t>Impuesto sobre los Bienes Inmuebles</t>
  </si>
  <si>
    <t>Otros Impuestos</t>
  </si>
  <si>
    <t>Servicios Diversos</t>
  </si>
  <si>
    <t>Intereses Moratorios y Multas</t>
  </si>
  <si>
    <t>Otros Servicios no Especificados</t>
  </si>
  <si>
    <t>Materiales y Suministros</t>
  </si>
  <si>
    <t>Productos Químicos y Conexos</t>
  </si>
  <si>
    <t>Combustibles y Lubricantes</t>
  </si>
  <si>
    <t>Productos Farmacéuticos y Medicinas</t>
  </si>
  <si>
    <t>Tintas, Pinturas y Diluyentes</t>
  </si>
  <si>
    <t>Otros Productos Químicos</t>
  </si>
  <si>
    <t>Alimentos y Productos Agropecuarios</t>
  </si>
  <si>
    <t>Alimentos y Bebidas</t>
  </si>
  <si>
    <t>Materiales y Productos de Uso en la Construcción y Mantenimiento</t>
  </si>
  <si>
    <t>Materiales y Productos Metálicos</t>
  </si>
  <si>
    <t>Materiales y Productos Minerales y Asfálticos</t>
  </si>
  <si>
    <t>Madera y sus Derivados</t>
  </si>
  <si>
    <t>Materiales y Productos Eléctricos, Telefónicos y de Cómputo</t>
  </si>
  <si>
    <t>Materiales y Productos de Vidrio</t>
  </si>
  <si>
    <t>Materiales y Productos de Plástico</t>
  </si>
  <si>
    <t>Otros Materiales y Productos de uso en la Construcción</t>
  </si>
  <si>
    <t>Herramientas, Repuestos y Accesorios</t>
  </si>
  <si>
    <t>Herramientas e Instrumentos</t>
  </si>
  <si>
    <t>Repuestos y Accesorios</t>
  </si>
  <si>
    <t>Utiles, Materiales y Suministros Diversos</t>
  </si>
  <si>
    <t>Utiles y Materiales de Oficina y Cómputo</t>
  </si>
  <si>
    <t>Utiles y Materiales médico, Hospitalario y de Investigación</t>
  </si>
  <si>
    <t>Productos de Papel, Cartón e Impresos</t>
  </si>
  <si>
    <t>Textiles y Vestuarios</t>
  </si>
  <si>
    <t>Utiles y Materiales de Limpieza</t>
  </si>
  <si>
    <t>Utiles y Materiales de Resguardo y Seguridad</t>
  </si>
  <si>
    <t>Utiles y Materiales de Cocina y Comedor</t>
  </si>
  <si>
    <t>Otros Utiles, Materiales y Suministros</t>
  </si>
  <si>
    <t>Bienes Duraderos</t>
  </si>
  <si>
    <t>Maquinaria, Equipo y Mobiliario</t>
  </si>
  <si>
    <t>Equipo de Transporte</t>
  </si>
  <si>
    <t>Equipo de Comunicación</t>
  </si>
  <si>
    <t>Equipo y Mobiliario de Oficina</t>
  </si>
  <si>
    <t>Equipo y Programas de Cómputo</t>
  </si>
  <si>
    <t xml:space="preserve">Equipo sanitario de laboratorio e investigación </t>
  </si>
  <si>
    <t>Equipo y Mobiliario Educacional, Deportivo y Recreativo</t>
  </si>
  <si>
    <t>Maquinaria y Equipo Diverso</t>
  </si>
  <si>
    <t>Construcciones, Adiciones y Mejoras</t>
  </si>
  <si>
    <t>Otras Construcciones, Adiciones y Mejoras</t>
  </si>
  <si>
    <t>Transferencias Corrientes</t>
  </si>
  <si>
    <t>Transferencias Corrientes al Sector Público</t>
  </si>
  <si>
    <t>Transferencias Corrientes a Organos Desconcentrados</t>
  </si>
  <si>
    <t>Transferencias Corrientes a Empresas Públicas Financieras</t>
  </si>
  <si>
    <t xml:space="preserve">Transferencias Corrientes a Personas </t>
  </si>
  <si>
    <t>Becas a Terceras Personas</t>
  </si>
  <si>
    <t>Prestaciones</t>
  </si>
  <si>
    <t>Prestaciones Legales</t>
  </si>
  <si>
    <t>Pensiones y Jubilaciones Contributivas</t>
  </si>
  <si>
    <t>Otras Transferencias Corrientes al Sector Privado</t>
  </si>
  <si>
    <t>Cuentas Especiales</t>
  </si>
  <si>
    <t>Sumas sin Asignación Presupuestaria</t>
  </si>
  <si>
    <t>Sumas Libres sin Asignación Presupuestaria</t>
  </si>
  <si>
    <t>Sumas con Destino Específico sin Asignación Presupuestaria</t>
  </si>
  <si>
    <t>No. Linea</t>
  </si>
  <si>
    <t>Activo</t>
  </si>
  <si>
    <t>CONSEJO DIRECTIVO</t>
  </si>
  <si>
    <t>Acepta</t>
  </si>
  <si>
    <t>010102</t>
  </si>
  <si>
    <t>DECANATURA</t>
  </si>
  <si>
    <t>010103</t>
  </si>
  <si>
    <t>AUDITORIA</t>
  </si>
  <si>
    <t>010104</t>
  </si>
  <si>
    <t>ASESORIA LEGAL</t>
  </si>
  <si>
    <t>010105</t>
  </si>
  <si>
    <t>COMUNICACIÓN Y RELACIONES PUBLICAS</t>
  </si>
  <si>
    <t>010106</t>
  </si>
  <si>
    <t>TECNOLOGIA INFORMATICA</t>
  </si>
  <si>
    <t>010107</t>
  </si>
  <si>
    <t>PLANIFICACION Y DESARROLLO</t>
  </si>
  <si>
    <t>010108</t>
  </si>
  <si>
    <t>DIRECCION ADMINISTRATIVA</t>
  </si>
  <si>
    <t>010109</t>
  </si>
  <si>
    <t>FINANCIERO</t>
  </si>
  <si>
    <t>010110</t>
  </si>
  <si>
    <t>RECURSOS HUMANOS</t>
  </si>
  <si>
    <t>010111</t>
  </si>
  <si>
    <t>SERVICIOS OPERATIVOS</t>
  </si>
  <si>
    <t>010112</t>
  </si>
  <si>
    <t>REGISTRO</t>
  </si>
  <si>
    <t>010113</t>
  </si>
  <si>
    <t>BIENESTAR ESTUDIANTIL Y CALIDAD DE VIDA</t>
  </si>
  <si>
    <t>010114</t>
  </si>
  <si>
    <t>BIBLIOTECA Y DOCUMENTACION</t>
  </si>
  <si>
    <t>010115</t>
  </si>
  <si>
    <t>ARCHIVO CENTRAL</t>
  </si>
  <si>
    <t>010116</t>
  </si>
  <si>
    <t>PROVEEDURIA</t>
  </si>
  <si>
    <t>010201</t>
  </si>
  <si>
    <t>DIRECCIÓN ACADÉMICA</t>
  </si>
  <si>
    <t>010202</t>
  </si>
  <si>
    <t>TURISMO</t>
  </si>
  <si>
    <t>010203</t>
  </si>
  <si>
    <t>INVESTIGACION CRIMINAL</t>
  </si>
  <si>
    <t>010204</t>
  </si>
  <si>
    <t>PROGRAMACIÓN DE SISTEMAS</t>
  </si>
  <si>
    <t>010205</t>
  </si>
  <si>
    <t>DIRECCIÓN EMPRESAS</t>
  </si>
  <si>
    <t>010206</t>
  </si>
  <si>
    <t>MECÁNICA DENTAL</t>
  </si>
  <si>
    <t>010207</t>
  </si>
  <si>
    <t>ELECTRÓNICA</t>
  </si>
  <si>
    <t>010208</t>
  </si>
  <si>
    <t>SECRETARIADO</t>
  </si>
  <si>
    <t>010209</t>
  </si>
  <si>
    <t>CENTRO DE TECNOLOGIA.EDUCATIVA</t>
  </si>
  <si>
    <t>010210</t>
  </si>
  <si>
    <t>COORDINACIÓN DE IDIOMAS</t>
  </si>
  <si>
    <t>010211</t>
  </si>
  <si>
    <t>UNIDAD BOLSA DE EMPLEO</t>
  </si>
  <si>
    <t>010301</t>
  </si>
  <si>
    <t>DECAT DIRECCION GENERAL</t>
  </si>
  <si>
    <t>010302</t>
  </si>
  <si>
    <t>CURSOS COMUNIDAD</t>
  </si>
  <si>
    <t>Inactivo</t>
  </si>
  <si>
    <t>010303</t>
  </si>
  <si>
    <t>ASISTENCIA TECNICA</t>
  </si>
  <si>
    <t>010304</t>
  </si>
  <si>
    <t>CONVENIOS</t>
  </si>
  <si>
    <t>¿Cumplirá el objetivo?
Marque con "X"</t>
  </si>
  <si>
    <t>Afecta el Plan Operativo Institucional de su dependencia 
(Marque con "X")</t>
  </si>
  <si>
    <t>Pagina 1</t>
  </si>
  <si>
    <t>Pagina 2</t>
  </si>
  <si>
    <t>Pagina 3</t>
  </si>
  <si>
    <t>Pagina 4</t>
  </si>
  <si>
    <t>Pagina 5</t>
  </si>
  <si>
    <t>No Cumple</t>
  </si>
  <si>
    <t>Unidad</t>
  </si>
  <si>
    <t>Partida a Disminuir</t>
  </si>
  <si>
    <t>Monto</t>
  </si>
  <si>
    <t>Partida Aumento</t>
  </si>
  <si>
    <t>Detalle Bien</t>
  </si>
  <si>
    <t>Justificacion</t>
  </si>
  <si>
    <t>Linea</t>
  </si>
  <si>
    <t>Uso exclusivo de  Dirección de Planificación y Desarrollo</t>
  </si>
  <si>
    <t>Se autoriza la solicitud de Modificación Presupuestaria solicitada</t>
  </si>
  <si>
    <t xml:space="preserve">Aprobación </t>
  </si>
  <si>
    <t>__________________</t>
  </si>
  <si>
    <t>Firma Director DPD</t>
  </si>
  <si>
    <t>Denegación</t>
  </si>
  <si>
    <t>Justificación</t>
  </si>
  <si>
    <t>9.02.02</t>
  </si>
  <si>
    <t>(ACAD) Brindar 8 ofertas académicas durante el año</t>
  </si>
  <si>
    <t>(ACAD) Desarrollar el proceso de acreditación de SINAES en 2 carreras</t>
  </si>
  <si>
    <t>(ACAD) Desarrollar el proceso de autoevaluación de SINAES en 1 carrera</t>
  </si>
  <si>
    <t>(ACAD) Impartir talleres de habilidades blandas a 500 estudiantes</t>
  </si>
  <si>
    <t>(AL) Atender en su totalidad las consultas legales solicitadas durante el año 2022.</t>
  </si>
  <si>
    <t>(ARCH) Desarrollar 4 acciones relacionadas con la adecuada gestión documental</t>
  </si>
  <si>
    <t>(AUI) Efectuar durante el año un estudio de seguimiento de recomendaciones emitidas del periodo 2021.</t>
  </si>
  <si>
    <t>(BECV) Desarrollar a través del año al menos 3 programas (Salud, Cultural, Deportivo) que promuevan la equidad, prevención y el desarrollo integral de la comunidad institucional.</t>
  </si>
  <si>
    <t>(BYD) Adaptar a través del año tres servicios o productos de información inclusivos.</t>
  </si>
  <si>
    <t>(CD) Elaborar al menos dos reglamentos y actualizar al menos tres reglamentos durante el año.</t>
  </si>
  <si>
    <t>(CYRP) Desarrollar y ejecutar durante el año un plan que contemple las siguientes áreas: comunicación interna, comunicación externa, promoción de carreras, actos solemnes y otros eventos, responsabilidad social corporativa, gestión de la imagen institucional.</t>
  </si>
  <si>
    <t>(DAF) Ejecutar al 100% la II etapa de la Construcción y Remodelación del Edificio E para el año 2022, según diagnóstico realizado y planos respectivos.</t>
  </si>
  <si>
    <t>(DAF) Mantener en óptimo estado de funcionamiento 3 sistemas de prevención y 1 elemento de protección institucional.</t>
  </si>
  <si>
    <t>(DEC) Ejecutar y Evaluar el Banco de Indicadores a través de 2 acciones durante el año</t>
  </si>
  <si>
    <t>(DECAT) Capacitar a 100 beneficiarios durante el periodo 2022</t>
  </si>
  <si>
    <t>(DECAT) Establecer 2 alianzas con instituciones públicos y privadas durante el año 2022.</t>
  </si>
  <si>
    <t>(DECAT) Ofrecer 13 programas técnicos, cursos técnicos y cursos libres por año</t>
  </si>
  <si>
    <t>(DPD) Desarrollar a través del año al menos 2 mecanismos de vinculación dirigidos a estudiantes y graduados</t>
  </si>
  <si>
    <t>(DPD) Desarrollar durante el año las 8 acciones recomendadas por la CGR para fomentar la cultura institucional que promueva la comprensión de la utilidad de control interno.</t>
  </si>
  <si>
    <t>(FIN) Actualizar 5 procedimientos generales del Departamento Financiero para el periodo 2022</t>
  </si>
  <si>
    <t>(GIRH) Desarrollar un informe de cumplimiento de la normativa de salud, seguridad y ambiente así como uno de seguimiento de la implementación de recomendaciones de reducción de riesgo laboral en la Institución para el año 2022</t>
  </si>
  <si>
    <t>(GIRH) Mejorar las competencias del 100% del recurso humano que obtenga un porcentaje menor al 80% en las pruebas respectivas (Se aplicará la prueba al 20% del personal durante el 2022)</t>
  </si>
  <si>
    <t>(PROV) Atender durante el año el 100% de las solicitudes de bienes y servicios recibidas.</t>
  </si>
  <si>
    <t>(REG) Automatizar a través del año al menos 6 servicios en línea.</t>
  </si>
  <si>
    <t>(SOP) Determinar dos veces al año el porcentaje de satisfacción de los servicios que brinda el Departamento</t>
  </si>
  <si>
    <t>(UTI) Mejorar 3 servicios institucionales en el periodo 2022</t>
  </si>
  <si>
    <t>020101</t>
  </si>
  <si>
    <t>010104 ASESORIA LEGAL</t>
  </si>
  <si>
    <t>010116 PROVEEDURIA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</si>
</sst>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Verdana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7"/>
      <color indexed="8"/>
      <name val="DejaVu Sans Mono"/>
    </font>
    <font>
      <sz val="10"/>
      <color indexed="8"/>
      <name val="SansSerif"/>
    </font>
    <font>
      <b/>
      <sz val="7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D1D1D1"/>
      </left>
      <right style="medium">
        <color rgb="FFD1D1D1"/>
      </right>
      <top style="medium">
        <color rgb="FFD1D1D1"/>
      </top>
      <bottom style="medium">
        <color rgb="FFD1D1D1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0" xfId="0" applyAlignment="1"/>
    <xf numFmtId="0" fontId="0" fillId="0" borderId="0" xfId="0" applyNumberFormat="1" applyBorder="1" applyAlignment="1">
      <alignment vertical="center" wrapText="1"/>
    </xf>
    <xf numFmtId="4" fontId="0" fillId="0" borderId="0" xfId="0" applyNumberFormat="1" applyBorder="1" applyAlignment="1">
      <alignment vertical="center" wrapText="1"/>
    </xf>
    <xf numFmtId="0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Alignment="1">
      <alignment horizontal="center"/>
    </xf>
    <xf numFmtId="0" fontId="1" fillId="0" borderId="0" xfId="0" applyNumberFormat="1" applyFont="1" applyBorder="1" applyAlignment="1">
      <alignment vertical="center" wrapText="1"/>
    </xf>
    <xf numFmtId="4" fontId="1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7" fillId="0" borderId="0" xfId="0" applyFont="1" applyFill="1" applyAlignment="1" applyProtection="1">
      <alignment vertical="center" wrapText="1"/>
    </xf>
    <xf numFmtId="0" fontId="7" fillId="0" borderId="7" xfId="0" applyFont="1" applyFill="1" applyBorder="1" applyAlignment="1">
      <alignment horizontal="right"/>
    </xf>
    <xf numFmtId="0" fontId="1" fillId="0" borderId="0" xfId="0" applyFont="1"/>
    <xf numFmtId="0" fontId="0" fillId="0" borderId="0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horizontal="right" vertical="center" wrapText="1"/>
    </xf>
    <xf numFmtId="14" fontId="1" fillId="0" borderId="1" xfId="0" applyNumberFormat="1" applyFont="1" applyBorder="1" applyAlignment="1"/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2" fillId="0" borderId="0" xfId="0" applyFont="1" applyFill="1"/>
    <xf numFmtId="0" fontId="10" fillId="0" borderId="0" xfId="0" applyFont="1" applyFill="1" applyAlignment="1">
      <alignment horizontal="left"/>
    </xf>
    <xf numFmtId="0" fontId="13" fillId="2" borderId="17" xfId="0" applyFont="1" applyFill="1" applyBorder="1" applyAlignment="1" applyProtection="1">
      <alignment horizontal="center" vertical="top" wrapText="1"/>
    </xf>
    <xf numFmtId="0" fontId="14" fillId="2" borderId="18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/>
    <xf numFmtId="0" fontId="0" fillId="0" borderId="13" xfId="0" applyFill="1" applyBorder="1" applyAlignment="1">
      <alignment horizontal="center" vertical="center" wrapText="1"/>
    </xf>
    <xf numFmtId="4" fontId="0" fillId="0" borderId="3" xfId="0" applyNumberForma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2" xfId="0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4" fontId="0" fillId="0" borderId="3" xfId="0" applyNumberFormat="1" applyBorder="1" applyAlignment="1" applyProtection="1">
      <alignment horizontal="right" vertical="center" wrapText="1"/>
      <protection locked="0"/>
    </xf>
    <xf numFmtId="40" fontId="1" fillId="0" borderId="0" xfId="1" applyNumberFormat="1" applyFont="1"/>
    <xf numFmtId="40" fontId="0" fillId="0" borderId="0" xfId="1" applyNumberFormat="1" applyFont="1"/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19" xfId="0" applyFont="1" applyBorder="1"/>
    <xf numFmtId="0" fontId="0" fillId="0" borderId="20" xfId="0" applyBorder="1"/>
    <xf numFmtId="0" fontId="1" fillId="0" borderId="4" xfId="0" applyFont="1" applyBorder="1"/>
    <xf numFmtId="0" fontId="5" fillId="0" borderId="0" xfId="0" applyFont="1" applyBorder="1" applyAlignment="1"/>
    <xf numFmtId="0" fontId="0" fillId="3" borderId="0" xfId="0" applyFill="1"/>
    <xf numFmtId="0" fontId="15" fillId="3" borderId="0" xfId="0" applyFont="1" applyFill="1" applyBorder="1" applyAlignment="1" applyProtection="1">
      <alignment horizontal="left" vertical="top" wrapText="1"/>
    </xf>
    <xf numFmtId="0" fontId="17" fillId="4" borderId="22" xfId="0" applyFont="1" applyFill="1" applyBorder="1" applyAlignment="1">
      <alignment horizontal="right" vertical="center" wrapText="1"/>
    </xf>
    <xf numFmtId="0" fontId="17" fillId="4" borderId="2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right" wrapText="1"/>
    </xf>
    <xf numFmtId="0" fontId="7" fillId="0" borderId="0" xfId="0" applyFont="1" applyFill="1" applyAlignment="1">
      <alignment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justify" vertical="top" wrapText="1"/>
    </xf>
    <xf numFmtId="0" fontId="7" fillId="0" borderId="0" xfId="0" applyFont="1" applyFill="1" applyAlignment="1">
      <alignment horizontal="right" vertical="top" wrapText="1"/>
    </xf>
    <xf numFmtId="0" fontId="7" fillId="0" borderId="0" xfId="0" applyFont="1" applyFill="1" applyAlignment="1">
      <alignment horizontal="justify"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vertical="top" wrapText="1"/>
    </xf>
    <xf numFmtId="0" fontId="7" fillId="0" borderId="0" xfId="0" applyFont="1" applyFill="1" applyBorder="1" applyAlignment="1" applyProtection="1">
      <alignment wrapText="1"/>
    </xf>
    <xf numFmtId="0" fontId="6" fillId="0" borderId="0" xfId="0" applyFont="1" applyFill="1" applyAlignment="1">
      <alignment horizontal="right" wrapText="1"/>
    </xf>
    <xf numFmtId="0" fontId="7" fillId="0" borderId="0" xfId="0" applyFont="1" applyFill="1" applyAlignment="1" applyProtection="1">
      <alignment wrapText="1"/>
    </xf>
    <xf numFmtId="0" fontId="7" fillId="0" borderId="7" xfId="0" applyFont="1" applyFill="1" applyBorder="1" applyAlignment="1">
      <alignment horizontal="right" wrapText="1"/>
    </xf>
    <xf numFmtId="0" fontId="7" fillId="0" borderId="7" xfId="0" applyFont="1" applyFill="1" applyBorder="1" applyAlignment="1">
      <alignment vertical="top" wrapText="1"/>
    </xf>
    <xf numFmtId="49" fontId="15" fillId="3" borderId="0" xfId="0" applyNumberFormat="1" applyFont="1" applyFill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illares" xfId="1" builtinId="3"/>
    <cellStyle name="Normal" xfId="0" builtinId="0"/>
  </cellStyles>
  <dxfs count="4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79016</xdr:colOff>
      <xdr:row>0</xdr:row>
      <xdr:rowOff>54498</xdr:rowOff>
    </xdr:from>
    <xdr:to>
      <xdr:col>1</xdr:col>
      <xdr:colOff>165652</xdr:colOff>
      <xdr:row>4</xdr:row>
      <xdr:rowOff>99390</xdr:rowOff>
    </xdr:to>
    <xdr:pic>
      <xdr:nvPicPr>
        <xdr:cNvPr id="3" name="Imagen 2" descr="C:\Users\SECRET~1\AppData\Local\Temp\logo cuc azul-rojo nuevo-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6" y="54498"/>
          <a:ext cx="633288" cy="848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79016</xdr:colOff>
      <xdr:row>34</xdr:row>
      <xdr:rowOff>54498</xdr:rowOff>
    </xdr:from>
    <xdr:to>
      <xdr:col>1</xdr:col>
      <xdr:colOff>165652</xdr:colOff>
      <xdr:row>38</xdr:row>
      <xdr:rowOff>99390</xdr:rowOff>
    </xdr:to>
    <xdr:pic>
      <xdr:nvPicPr>
        <xdr:cNvPr id="12" name="Imagen 11" descr="C:\Users\SECRET~1\AppData\Local\Temp\logo cuc azul-rojo nuevo-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6" y="54498"/>
          <a:ext cx="624518" cy="84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79016</xdr:colOff>
      <xdr:row>77</xdr:row>
      <xdr:rowOff>54498</xdr:rowOff>
    </xdr:from>
    <xdr:to>
      <xdr:col>1</xdr:col>
      <xdr:colOff>165652</xdr:colOff>
      <xdr:row>81</xdr:row>
      <xdr:rowOff>99390</xdr:rowOff>
    </xdr:to>
    <xdr:pic>
      <xdr:nvPicPr>
        <xdr:cNvPr id="13" name="Imagen 12" descr="C:\Users\SECRET~1\AppData\Local\Temp\logo cuc azul-rojo nuevo-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6" y="54498"/>
          <a:ext cx="624518" cy="84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79016</xdr:colOff>
      <xdr:row>120</xdr:row>
      <xdr:rowOff>54498</xdr:rowOff>
    </xdr:from>
    <xdr:to>
      <xdr:col>1</xdr:col>
      <xdr:colOff>165652</xdr:colOff>
      <xdr:row>124</xdr:row>
      <xdr:rowOff>99390</xdr:rowOff>
    </xdr:to>
    <xdr:pic>
      <xdr:nvPicPr>
        <xdr:cNvPr id="14" name="Imagen 13" descr="C:\Users\SECRET~1\AppData\Local\Temp\logo cuc azul-rojo nuevo-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6" y="54498"/>
          <a:ext cx="624518" cy="84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79016</xdr:colOff>
      <xdr:row>163</xdr:row>
      <xdr:rowOff>54498</xdr:rowOff>
    </xdr:from>
    <xdr:to>
      <xdr:col>1</xdr:col>
      <xdr:colOff>165652</xdr:colOff>
      <xdr:row>167</xdr:row>
      <xdr:rowOff>99390</xdr:rowOff>
    </xdr:to>
    <xdr:pic>
      <xdr:nvPicPr>
        <xdr:cNvPr id="15" name="Imagen 14" descr="C:\Users\SECRET~1\AppData\Local\Temp\logo cuc azul-rojo nuevo-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6" y="54498"/>
          <a:ext cx="624518" cy="84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94"/>
  <sheetViews>
    <sheetView tabSelected="1" topLeftCell="A33" zoomScaleNormal="100" zoomScaleSheetLayoutView="85" workbookViewId="0">
      <selection activeCell="C44" sqref="C44"/>
    </sheetView>
  </sheetViews>
  <sheetFormatPr baseColWidth="10" defaultColWidth="11.42578125" defaultRowHeight="15"/>
  <cols>
    <col min="1" max="1" width="8.140625" customWidth="1"/>
    <col min="2" max="2" width="15.85546875" customWidth="1"/>
    <col min="3" max="3" width="11.85546875" customWidth="1"/>
    <col min="4" max="4" width="17.5703125" customWidth="1"/>
    <col min="5" max="5" width="15.5703125" customWidth="1"/>
    <col min="6" max="6" width="16.28515625" customWidth="1"/>
    <col min="7" max="7" width="17.7109375" customWidth="1"/>
    <col min="8" max="8" width="18.85546875" customWidth="1"/>
    <col min="9" max="9" width="12.5703125" customWidth="1"/>
    <col min="10" max="10" width="14.5703125" customWidth="1"/>
    <col min="11" max="12" width="14.85546875" customWidth="1"/>
    <col min="13" max="13" width="15" customWidth="1"/>
    <col min="14" max="14" width="24.140625" customWidth="1"/>
    <col min="15" max="15" width="23.7109375" customWidth="1"/>
    <col min="16" max="16" width="6.42578125" customWidth="1"/>
    <col min="17" max="17" width="6.28515625" style="2" customWidth="1"/>
    <col min="18" max="18" width="18.42578125" customWidth="1"/>
    <col min="19" max="19" width="5.42578125" style="2" bestFit="1" customWidth="1"/>
    <col min="20" max="20" width="6.7109375" style="2" customWidth="1"/>
    <col min="21" max="21" width="7.28515625" style="10" customWidth="1"/>
    <col min="22" max="22" width="7" style="2" customWidth="1"/>
    <col min="24" max="24" width="11.42578125" hidden="1" customWidth="1"/>
  </cols>
  <sheetData>
    <row r="1" spans="1:24"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4" ht="18">
      <c r="B2" s="91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4">
      <c r="B3" s="92" t="s">
        <v>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</row>
    <row r="4" spans="1:24">
      <c r="T4" s="34" t="s">
        <v>457</v>
      </c>
    </row>
    <row r="5" spans="1:24">
      <c r="Q5" s="31"/>
      <c r="S5" s="31"/>
      <c r="T5" s="31"/>
      <c r="U5" s="31"/>
      <c r="V5" s="31"/>
    </row>
    <row r="6" spans="1:24">
      <c r="B6" s="93" t="s">
        <v>2</v>
      </c>
      <c r="C6" s="93"/>
      <c r="D6" s="44" t="s">
        <v>506</v>
      </c>
      <c r="E6" s="14"/>
      <c r="F6" s="9"/>
      <c r="G6" s="1"/>
      <c r="H6" t="s">
        <v>3</v>
      </c>
      <c r="I6" s="1"/>
      <c r="J6" s="21">
        <f ca="1">NOW()</f>
        <v>44623.682359953702</v>
      </c>
      <c r="K6" s="1"/>
      <c r="L6" s="1"/>
      <c r="M6" s="93" t="s">
        <v>4</v>
      </c>
      <c r="N6" s="93"/>
      <c r="O6" s="93"/>
      <c r="P6" s="88">
        <v>5</v>
      </c>
      <c r="Q6" s="5"/>
      <c r="R6" s="9"/>
      <c r="S6" s="31"/>
      <c r="T6" s="31"/>
      <c r="U6" s="31"/>
      <c r="V6" s="31"/>
    </row>
    <row r="7" spans="1:24">
      <c r="Q7" s="31"/>
      <c r="S7" s="31"/>
      <c r="T7" s="31"/>
      <c r="U7" s="31"/>
      <c r="V7" s="31"/>
    </row>
    <row r="8" spans="1:24" s="2" customFormat="1" ht="95.25" customHeight="1">
      <c r="A8" s="89" t="s">
        <v>390</v>
      </c>
      <c r="B8" s="89" t="s">
        <v>5</v>
      </c>
      <c r="C8" s="89" t="s">
        <v>6</v>
      </c>
      <c r="D8" s="89" t="s">
        <v>7</v>
      </c>
      <c r="E8" s="89" t="s">
        <v>8</v>
      </c>
      <c r="F8" s="89" t="s">
        <v>9</v>
      </c>
      <c r="G8" s="89" t="s">
        <v>10</v>
      </c>
      <c r="H8" s="89" t="s">
        <v>11</v>
      </c>
      <c r="I8" s="89" t="s">
        <v>12</v>
      </c>
      <c r="J8" s="89" t="s">
        <v>13</v>
      </c>
      <c r="K8" s="89" t="s">
        <v>14</v>
      </c>
      <c r="L8" s="89" t="s">
        <v>9</v>
      </c>
      <c r="M8" s="89" t="s">
        <v>15</v>
      </c>
      <c r="N8" s="89" t="s">
        <v>16</v>
      </c>
      <c r="O8" s="89" t="s">
        <v>17</v>
      </c>
      <c r="P8" s="89" t="s">
        <v>456</v>
      </c>
      <c r="Q8" s="89"/>
      <c r="R8" s="89" t="s">
        <v>18</v>
      </c>
      <c r="S8" s="89" t="s">
        <v>455</v>
      </c>
      <c r="T8" s="89"/>
      <c r="U8" s="89"/>
      <c r="V8" s="89"/>
    </row>
    <row r="9" spans="1:24" s="13" customFormat="1" ht="42.75" customHeight="1" thickBot="1">
      <c r="A9" s="89"/>
      <c r="B9" s="89"/>
      <c r="C9" s="89"/>
      <c r="D9" s="89"/>
      <c r="E9" s="89"/>
      <c r="F9" s="90"/>
      <c r="G9" s="90"/>
      <c r="H9" s="90"/>
      <c r="I9" s="90"/>
      <c r="J9" s="89"/>
      <c r="K9" s="90"/>
      <c r="L9" s="90"/>
      <c r="M9" s="90"/>
      <c r="N9" s="90"/>
      <c r="O9" s="90"/>
      <c r="P9" s="32" t="s">
        <v>19</v>
      </c>
      <c r="Q9" s="32" t="s">
        <v>20</v>
      </c>
      <c r="R9" s="90"/>
      <c r="S9" s="32" t="s">
        <v>21</v>
      </c>
      <c r="T9" s="23" t="s">
        <v>22</v>
      </c>
      <c r="U9" s="23" t="s">
        <v>462</v>
      </c>
      <c r="V9" s="41" t="s">
        <v>23</v>
      </c>
    </row>
    <row r="10" spans="1:24" s="13" customFormat="1" ht="73.5" customHeight="1">
      <c r="A10" s="35">
        <v>1</v>
      </c>
      <c r="B10" s="42"/>
      <c r="C10" s="43"/>
      <c r="D10" s="24" t="str">
        <f>IF(C10&gt;0,VLOOKUP(C10,Hoja2!$A$2:$B$200,2,0)," ")</f>
        <v xml:space="preserve"> </v>
      </c>
      <c r="E10" s="54"/>
      <c r="F10" s="52"/>
      <c r="G10" s="20" t="str">
        <f>IF(E10&gt;0,+B10-E10," ")</f>
        <v xml:space="preserve"> </v>
      </c>
      <c r="H10" s="53">
        <v>200</v>
      </c>
      <c r="I10" s="46"/>
      <c r="J10" s="24" t="str">
        <f>IF(I10&gt;0,VLOOKUP(I10,Hoja2!$A$2:$B$200,2,0)," ")</f>
        <v xml:space="preserve"> </v>
      </c>
      <c r="K10" s="53"/>
      <c r="L10" s="52"/>
      <c r="M10" s="20" t="str">
        <f>IF(K10&gt;0,H10+K10," ")</f>
        <v xml:space="preserve"> </v>
      </c>
      <c r="N10" s="46"/>
      <c r="O10" s="46"/>
      <c r="P10" s="45"/>
      <c r="Q10" s="45"/>
      <c r="R10" s="46"/>
      <c r="S10" s="45"/>
      <c r="T10" s="45"/>
      <c r="U10" s="45"/>
      <c r="V10" s="45"/>
      <c r="X10" s="39">
        <f t="shared" ref="X10:X16" si="0">+X11+K10-E10</f>
        <v>0</v>
      </c>
    </row>
    <row r="11" spans="1:24" s="13" customFormat="1" ht="73.5" customHeight="1">
      <c r="A11" s="35">
        <v>2</v>
      </c>
      <c r="B11" s="42"/>
      <c r="C11" s="43"/>
      <c r="D11" s="24" t="str">
        <f>IF(C11&gt;0,VLOOKUP(C11,Hoja2!$A$2:$B$200,2,0)," ")</f>
        <v xml:space="preserve"> </v>
      </c>
      <c r="E11" s="54"/>
      <c r="F11" s="52"/>
      <c r="G11" s="20" t="str">
        <f t="shared" ref="G11:G18" si="1">IF(E11&gt;0,+B11-E11," ")</f>
        <v xml:space="preserve"> </v>
      </c>
      <c r="H11" s="53"/>
      <c r="I11" s="46"/>
      <c r="J11" s="24" t="str">
        <f>IF(I11&gt;0,VLOOKUP(I11,Hoja2!$A$2:$B$200,2,0)," ")</f>
        <v xml:space="preserve"> </v>
      </c>
      <c r="K11" s="53"/>
      <c r="L11" s="52"/>
      <c r="M11" s="20" t="str">
        <f t="shared" ref="M11:M18" si="2">IF(K11&gt;0,H11+K11," ")</f>
        <v xml:space="preserve"> </v>
      </c>
      <c r="N11" s="46"/>
      <c r="O11" s="46"/>
      <c r="P11" s="45"/>
      <c r="Q11" s="45"/>
      <c r="R11" s="46"/>
      <c r="S11" s="46"/>
      <c r="T11" s="47"/>
      <c r="U11" s="48"/>
      <c r="V11" s="49"/>
      <c r="X11" s="39">
        <f t="shared" si="0"/>
        <v>0</v>
      </c>
    </row>
    <row r="12" spans="1:24" s="13" customFormat="1" ht="73.5" customHeight="1">
      <c r="A12" s="35">
        <v>3</v>
      </c>
      <c r="B12" s="42"/>
      <c r="C12" s="43"/>
      <c r="D12" s="24" t="str">
        <f>IF(C12&gt;0,VLOOKUP(C12,Hoja2!$A$2:$B$200,2,0)," ")</f>
        <v xml:space="preserve"> </v>
      </c>
      <c r="E12" s="54"/>
      <c r="F12" s="52"/>
      <c r="G12" s="20" t="str">
        <f t="shared" si="1"/>
        <v xml:space="preserve"> </v>
      </c>
      <c r="H12" s="53"/>
      <c r="I12" s="46"/>
      <c r="J12" s="24" t="str">
        <f>IF(I12&gt;0,VLOOKUP(I12,Hoja2!$A$2:$B$200,2,0)," ")</f>
        <v xml:space="preserve"> </v>
      </c>
      <c r="K12" s="53"/>
      <c r="L12" s="52"/>
      <c r="M12" s="20" t="str">
        <f t="shared" si="2"/>
        <v xml:space="preserve"> </v>
      </c>
      <c r="N12" s="46"/>
      <c r="O12" s="46"/>
      <c r="P12" s="45"/>
      <c r="Q12" s="45"/>
      <c r="R12" s="46"/>
      <c r="S12" s="46"/>
      <c r="T12" s="47"/>
      <c r="U12" s="48"/>
      <c r="V12" s="49"/>
      <c r="X12" s="39">
        <f t="shared" si="0"/>
        <v>0</v>
      </c>
    </row>
    <row r="13" spans="1:24" s="13" customFormat="1" ht="73.5" customHeight="1">
      <c r="A13" s="35">
        <v>4</v>
      </c>
      <c r="B13" s="42"/>
      <c r="C13" s="43"/>
      <c r="D13" s="24" t="str">
        <f>IF(C13&gt;0,VLOOKUP(C13,Hoja2!$A$2:$B$200,2,0)," ")</f>
        <v xml:space="preserve"> </v>
      </c>
      <c r="E13" s="54"/>
      <c r="F13" s="52"/>
      <c r="G13" s="20" t="str">
        <f t="shared" si="1"/>
        <v xml:space="preserve"> </v>
      </c>
      <c r="H13" s="53"/>
      <c r="I13" s="46"/>
      <c r="J13" s="24" t="str">
        <f>IF(I13&gt;0,VLOOKUP(I13,Hoja2!$A$2:$B$200,2,0)," ")</f>
        <v xml:space="preserve"> </v>
      </c>
      <c r="K13" s="53"/>
      <c r="L13" s="52"/>
      <c r="M13" s="20" t="str">
        <f t="shared" si="2"/>
        <v xml:space="preserve"> </v>
      </c>
      <c r="N13" s="46"/>
      <c r="O13" s="46"/>
      <c r="P13" s="45"/>
      <c r="Q13" s="45"/>
      <c r="R13" s="46"/>
      <c r="S13" s="46"/>
      <c r="T13" s="47"/>
      <c r="U13" s="48"/>
      <c r="V13" s="49"/>
      <c r="X13" s="39">
        <f t="shared" si="0"/>
        <v>0</v>
      </c>
    </row>
    <row r="14" spans="1:24" s="13" customFormat="1" ht="73.5" customHeight="1">
      <c r="A14" s="35">
        <v>5</v>
      </c>
      <c r="B14" s="42"/>
      <c r="C14" s="43"/>
      <c r="D14" s="24" t="str">
        <f>IF(C14&gt;0,VLOOKUP(C14,Hoja2!$A$2:$B$200,2,0)," ")</f>
        <v xml:space="preserve"> </v>
      </c>
      <c r="E14" s="54"/>
      <c r="F14" s="52"/>
      <c r="G14" s="20" t="str">
        <f t="shared" si="1"/>
        <v xml:space="preserve"> </v>
      </c>
      <c r="H14" s="53"/>
      <c r="I14" s="46"/>
      <c r="J14" s="24" t="str">
        <f>IF(I14&gt;0,VLOOKUP(I14,Hoja2!$A$2:$B$200,2,0)," ")</f>
        <v xml:space="preserve"> </v>
      </c>
      <c r="K14" s="53"/>
      <c r="L14" s="52"/>
      <c r="M14" s="20" t="str">
        <f t="shared" si="2"/>
        <v xml:space="preserve"> </v>
      </c>
      <c r="N14" s="46"/>
      <c r="O14" s="46"/>
      <c r="P14" s="45"/>
      <c r="Q14" s="45"/>
      <c r="R14" s="46"/>
      <c r="S14" s="46"/>
      <c r="T14" s="47"/>
      <c r="U14" s="48"/>
      <c r="V14" s="49"/>
      <c r="X14" s="39">
        <f t="shared" si="0"/>
        <v>0</v>
      </c>
    </row>
    <row r="15" spans="1:24" s="13" customFormat="1" ht="73.5" customHeight="1">
      <c r="A15" s="35">
        <v>6</v>
      </c>
      <c r="B15" s="42"/>
      <c r="C15" s="43"/>
      <c r="D15" s="24" t="str">
        <f>IF(C15&gt;0,VLOOKUP(C15,Hoja2!$A$2:$B$200,2,0)," ")</f>
        <v xml:space="preserve"> </v>
      </c>
      <c r="E15" s="54"/>
      <c r="F15" s="52"/>
      <c r="G15" s="20" t="str">
        <f t="shared" si="1"/>
        <v xml:space="preserve"> </v>
      </c>
      <c r="H15" s="53"/>
      <c r="I15" s="46"/>
      <c r="J15" s="24" t="str">
        <f>IF(I15&gt;0,VLOOKUP(I15,Hoja2!$A$2:$B$200,2,0)," ")</f>
        <v xml:space="preserve"> </v>
      </c>
      <c r="K15" s="53"/>
      <c r="L15" s="52"/>
      <c r="M15" s="20" t="str">
        <f t="shared" si="2"/>
        <v xml:space="preserve"> </v>
      </c>
      <c r="N15" s="46"/>
      <c r="O15" s="46"/>
      <c r="P15" s="45"/>
      <c r="Q15" s="45"/>
      <c r="R15" s="46"/>
      <c r="S15" s="46"/>
      <c r="T15" s="47"/>
      <c r="U15" s="48"/>
      <c r="V15" s="49"/>
      <c r="X15" s="39">
        <f t="shared" si="0"/>
        <v>0</v>
      </c>
    </row>
    <row r="16" spans="1:24" s="13" customFormat="1" ht="73.5" customHeight="1">
      <c r="A16" s="35">
        <v>7</v>
      </c>
      <c r="B16" s="42"/>
      <c r="C16" s="43"/>
      <c r="D16" s="24" t="str">
        <f>IF(C16&gt;0,VLOOKUP(C16,Hoja2!$A$2:$B$200,2,0)," ")</f>
        <v xml:space="preserve"> </v>
      </c>
      <c r="E16" s="54"/>
      <c r="F16" s="52"/>
      <c r="G16" s="20" t="str">
        <f t="shared" si="1"/>
        <v xml:space="preserve"> </v>
      </c>
      <c r="H16" s="53"/>
      <c r="I16" s="46"/>
      <c r="J16" s="24" t="str">
        <f>IF(I16&gt;0,VLOOKUP(I16,Hoja2!$A$2:$B$200,2,0)," ")</f>
        <v xml:space="preserve"> </v>
      </c>
      <c r="K16" s="53"/>
      <c r="L16" s="52"/>
      <c r="M16" s="20" t="str">
        <f t="shared" si="2"/>
        <v xml:space="preserve"> </v>
      </c>
      <c r="N16" s="46"/>
      <c r="O16" s="46"/>
      <c r="P16" s="45"/>
      <c r="Q16" s="45"/>
      <c r="R16" s="46"/>
      <c r="S16" s="46"/>
      <c r="T16" s="47"/>
      <c r="U16" s="48"/>
      <c r="V16" s="49"/>
      <c r="X16" s="39">
        <f t="shared" si="0"/>
        <v>0</v>
      </c>
    </row>
    <row r="17" spans="1:24" s="13" customFormat="1" ht="73.5" customHeight="1">
      <c r="A17" s="35">
        <v>8</v>
      </c>
      <c r="B17" s="42"/>
      <c r="C17" s="43"/>
      <c r="D17" s="24" t="str">
        <f>IF(C17&gt;0,VLOOKUP(C17,Hoja2!$A$2:$B$200,2,0)," ")</f>
        <v xml:space="preserve"> </v>
      </c>
      <c r="E17" s="54"/>
      <c r="F17" s="52"/>
      <c r="G17" s="20" t="str">
        <f t="shared" si="1"/>
        <v xml:space="preserve"> </v>
      </c>
      <c r="H17" s="53"/>
      <c r="I17" s="46"/>
      <c r="J17" s="24" t="str">
        <f>IF(I17&gt;0,VLOOKUP(I17,Hoja2!$A$2:$B$200,2,0)," ")</f>
        <v xml:space="preserve"> </v>
      </c>
      <c r="K17" s="53"/>
      <c r="L17" s="52"/>
      <c r="M17" s="20" t="str">
        <f t="shared" si="2"/>
        <v xml:space="preserve"> </v>
      </c>
      <c r="N17" s="46"/>
      <c r="O17" s="46"/>
      <c r="P17" s="45"/>
      <c r="Q17" s="45"/>
      <c r="R17" s="46"/>
      <c r="S17" s="46"/>
      <c r="T17" s="47"/>
      <c r="U17" s="48"/>
      <c r="V17" s="49"/>
      <c r="X17" s="39">
        <f>+X18+K17-E17</f>
        <v>0</v>
      </c>
    </row>
    <row r="18" spans="1:24" s="33" customFormat="1" ht="73.5" customHeight="1">
      <c r="A18" s="35">
        <v>9</v>
      </c>
      <c r="B18" s="42"/>
      <c r="C18" s="43"/>
      <c r="D18" s="24" t="str">
        <f>IF(C18&gt;0,VLOOKUP(C18,Hoja2!$A$2:$B$200,2,0)," ")</f>
        <v xml:space="preserve"> </v>
      </c>
      <c r="E18" s="54"/>
      <c r="F18" s="52"/>
      <c r="G18" s="20" t="str">
        <f t="shared" si="1"/>
        <v xml:space="preserve"> </v>
      </c>
      <c r="H18" s="53"/>
      <c r="I18" s="46"/>
      <c r="J18" s="24" t="str">
        <f>IF(I18&gt;0,VLOOKUP(I18,Hoja2!$A$2:$B$200,2,0)," ")</f>
        <v xml:space="preserve"> </v>
      </c>
      <c r="K18" s="53"/>
      <c r="L18" s="52"/>
      <c r="M18" s="20" t="str">
        <f t="shared" si="2"/>
        <v xml:space="preserve"> </v>
      </c>
      <c r="N18" s="46"/>
      <c r="O18" s="46"/>
      <c r="P18" s="45"/>
      <c r="Q18" s="45"/>
      <c r="R18" s="46"/>
      <c r="S18" s="46"/>
      <c r="T18" s="50"/>
      <c r="U18" s="46"/>
      <c r="V18" s="51"/>
      <c r="X18" s="39">
        <f>+K18-E18</f>
        <v>0</v>
      </c>
    </row>
    <row r="19" spans="1:24" s="3" customFormat="1">
      <c r="B19" s="12"/>
      <c r="C19" s="11"/>
      <c r="D19" s="6"/>
      <c r="E19" s="12">
        <f>SUM(E10:E18)</f>
        <v>0</v>
      </c>
      <c r="F19" s="12"/>
      <c r="G19" s="12"/>
      <c r="H19" s="12"/>
      <c r="I19" s="6"/>
      <c r="J19" s="6"/>
      <c r="K19" s="12">
        <f>SUM(K10:K18)</f>
        <v>0</v>
      </c>
      <c r="L19" s="12"/>
      <c r="M19" s="12"/>
      <c r="N19" s="7"/>
      <c r="O19" s="6"/>
      <c r="P19" s="6"/>
      <c r="Q19" s="8"/>
      <c r="R19" s="6"/>
      <c r="S19" s="8"/>
      <c r="T19" s="8"/>
      <c r="U19" s="8"/>
      <c r="V19" s="8"/>
    </row>
    <row r="20" spans="1:24" s="3" customFormat="1">
      <c r="C20" s="6"/>
      <c r="D20" s="6"/>
      <c r="E20" s="7"/>
      <c r="F20" s="7"/>
      <c r="G20" s="7"/>
      <c r="H20" s="7"/>
      <c r="I20" s="6"/>
      <c r="J20" s="6"/>
      <c r="K20" s="6"/>
      <c r="L20" s="6"/>
      <c r="M20" s="7"/>
      <c r="N20" s="7"/>
      <c r="O20" s="6"/>
      <c r="P20" s="6"/>
      <c r="Q20" s="8"/>
      <c r="R20" s="6"/>
      <c r="S20" s="8"/>
      <c r="T20" s="8"/>
      <c r="U20" s="8"/>
      <c r="V20" s="8"/>
    </row>
    <row r="21" spans="1:24" s="3" customFormat="1">
      <c r="B21" s="22"/>
      <c r="C21" s="6"/>
      <c r="D21" s="6"/>
      <c r="E21" s="7"/>
      <c r="F21" s="7"/>
      <c r="G21" s="7"/>
      <c r="H21" s="7"/>
      <c r="I21" s="6"/>
      <c r="J21" s="6"/>
      <c r="K21" s="6"/>
      <c r="L21" s="6"/>
      <c r="M21" s="7"/>
      <c r="N21" s="7"/>
      <c r="O21" s="6"/>
      <c r="P21" s="6"/>
      <c r="Q21" s="8"/>
      <c r="R21" s="6"/>
      <c r="S21" s="8"/>
      <c r="T21" s="8"/>
      <c r="U21" s="8"/>
      <c r="V21" s="8"/>
    </row>
    <row r="22" spans="1:24" ht="28.9" customHeight="1">
      <c r="B22" s="19"/>
      <c r="E22" s="4"/>
      <c r="F22" s="4"/>
      <c r="Q22" s="31"/>
      <c r="S22" s="31"/>
      <c r="T22" s="31"/>
      <c r="U22" s="31"/>
      <c r="V22" s="31"/>
    </row>
    <row r="23" spans="1:24">
      <c r="C23" s="107" t="s">
        <v>28</v>
      </c>
      <c r="D23" s="107"/>
      <c r="E23" s="107"/>
      <c r="F23" s="107"/>
      <c r="G23" s="107"/>
      <c r="Q23" s="31"/>
      <c r="S23" s="31"/>
      <c r="T23" s="31"/>
      <c r="U23" s="31"/>
      <c r="V23" s="31"/>
    </row>
    <row r="24" spans="1:24">
      <c r="C24" s="107"/>
      <c r="D24" s="107"/>
      <c r="E24" s="107"/>
      <c r="F24" s="107"/>
      <c r="G24" s="107"/>
      <c r="Q24" s="31"/>
      <c r="S24" s="31"/>
      <c r="T24" s="31"/>
      <c r="U24" s="31"/>
      <c r="V24" s="31"/>
    </row>
    <row r="25" spans="1:24">
      <c r="C25" s="107"/>
      <c r="D25" s="107"/>
      <c r="E25" s="107"/>
      <c r="F25" s="107"/>
      <c r="G25" s="107"/>
      <c r="H25" s="15"/>
      <c r="Q25" s="31"/>
      <c r="S25" s="31"/>
      <c r="T25" s="31"/>
      <c r="U25" s="31"/>
      <c r="V25" s="31"/>
    </row>
    <row r="26" spans="1:24" ht="15.75" thickBot="1">
      <c r="E26" s="4"/>
      <c r="F26" s="4"/>
      <c r="G26" s="4"/>
      <c r="H26" s="4"/>
      <c r="Q26" s="31"/>
      <c r="S26" s="31"/>
      <c r="T26" s="31"/>
      <c r="U26" s="31"/>
      <c r="V26" s="31"/>
    </row>
    <row r="27" spans="1:24" ht="36.75" customHeight="1" thickBot="1">
      <c r="C27" s="108" t="s">
        <v>29</v>
      </c>
      <c r="D27" s="109"/>
      <c r="E27" s="109"/>
      <c r="F27" s="109"/>
      <c r="G27" s="110"/>
      <c r="H27" s="58"/>
      <c r="I27" s="58"/>
      <c r="J27" s="58"/>
      <c r="K27" s="111" t="s">
        <v>470</v>
      </c>
      <c r="L27" s="112"/>
      <c r="M27" s="112"/>
      <c r="N27" s="112"/>
      <c r="O27" s="112"/>
      <c r="P27" s="113"/>
      <c r="Q27" s="31"/>
      <c r="S27" s="31"/>
      <c r="T27" s="31"/>
      <c r="U27" s="31"/>
      <c r="V27" s="31"/>
    </row>
    <row r="28" spans="1:24" ht="30" customHeight="1">
      <c r="C28" s="94" t="s">
        <v>471</v>
      </c>
      <c r="D28" s="95"/>
      <c r="E28" s="95"/>
      <c r="F28" s="95"/>
      <c r="G28" s="96"/>
      <c r="H28" s="59"/>
      <c r="I28" s="59"/>
      <c r="J28" s="59"/>
      <c r="K28" s="60" t="s">
        <v>472</v>
      </c>
      <c r="L28" s="61" t="s">
        <v>473</v>
      </c>
      <c r="M28" s="97" t="s">
        <v>474</v>
      </c>
      <c r="N28" s="97"/>
      <c r="O28" s="97"/>
      <c r="P28" s="98"/>
      <c r="Q28" s="31"/>
      <c r="S28" s="31"/>
      <c r="T28" s="31"/>
      <c r="U28" s="31"/>
      <c r="V28" s="31"/>
    </row>
    <row r="29" spans="1:24" ht="30" customHeight="1">
      <c r="C29" s="101" t="s">
        <v>30</v>
      </c>
      <c r="D29" s="102"/>
      <c r="E29" s="102"/>
      <c r="F29" s="102"/>
      <c r="G29" s="103"/>
      <c r="H29" s="57"/>
      <c r="I29" s="57"/>
      <c r="J29" s="57"/>
      <c r="K29" s="62" t="s">
        <v>475</v>
      </c>
      <c r="L29" s="1" t="s">
        <v>473</v>
      </c>
      <c r="M29" s="99"/>
      <c r="N29" s="99"/>
      <c r="O29" s="99"/>
      <c r="P29" s="100"/>
      <c r="Q29" s="31"/>
      <c r="S29" s="31"/>
      <c r="T29" s="31"/>
      <c r="U29" s="31"/>
      <c r="V29" s="31"/>
    </row>
    <row r="30" spans="1:24">
      <c r="C30" s="101"/>
      <c r="D30" s="102"/>
      <c r="E30" s="102"/>
      <c r="F30" s="102"/>
      <c r="G30" s="103"/>
      <c r="H30" s="7"/>
      <c r="I30" s="7"/>
      <c r="J30" s="1"/>
      <c r="K30" s="115" t="s">
        <v>476</v>
      </c>
      <c r="L30" s="107"/>
      <c r="M30" s="107"/>
      <c r="N30" s="107"/>
      <c r="O30" s="107"/>
      <c r="P30" s="117"/>
      <c r="Q30" s="31"/>
      <c r="S30" s="31"/>
      <c r="T30" s="31"/>
      <c r="U30" s="31"/>
      <c r="V30" s="31"/>
    </row>
    <row r="31" spans="1:24" ht="15.75" thickBot="1">
      <c r="C31" s="104"/>
      <c r="D31" s="105"/>
      <c r="E31" s="105"/>
      <c r="F31" s="105"/>
      <c r="G31" s="106"/>
      <c r="H31" s="63"/>
      <c r="I31" s="63"/>
      <c r="J31" s="1"/>
      <c r="K31" s="116"/>
      <c r="L31" s="118"/>
      <c r="M31" s="118"/>
      <c r="N31" s="118"/>
      <c r="O31" s="118"/>
      <c r="P31" s="119"/>
      <c r="Q31" s="31"/>
      <c r="S31" s="31"/>
      <c r="T31" s="31"/>
      <c r="U31" s="31"/>
      <c r="V31" s="31"/>
    </row>
    <row r="33" spans="1:24">
      <c r="Q33" s="38"/>
      <c r="S33" s="38"/>
      <c r="T33" s="38"/>
      <c r="U33" s="38"/>
      <c r="V33" s="38"/>
    </row>
    <row r="35" spans="1:24"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</row>
    <row r="36" spans="1:24" ht="18">
      <c r="B36" s="91" t="s">
        <v>0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</row>
    <row r="37" spans="1:24">
      <c r="B37" s="92" t="s">
        <v>1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</row>
    <row r="38" spans="1:24">
      <c r="Q38" s="38"/>
      <c r="S38" s="38"/>
      <c r="T38" s="34" t="s">
        <v>458</v>
      </c>
      <c r="U38" s="38"/>
      <c r="V38" s="38"/>
    </row>
    <row r="39" spans="1:24">
      <c r="Q39" s="38"/>
      <c r="S39" s="38"/>
      <c r="T39" s="38"/>
      <c r="U39" s="38"/>
      <c r="V39" s="38"/>
    </row>
    <row r="40" spans="1:24">
      <c r="B40" s="93" t="s">
        <v>2</v>
      </c>
      <c r="C40" s="93"/>
      <c r="D40" s="44" t="s">
        <v>505</v>
      </c>
      <c r="E40" s="14"/>
      <c r="F40" s="9"/>
      <c r="G40" s="1"/>
      <c r="H40" t="s">
        <v>3</v>
      </c>
      <c r="I40" s="1"/>
      <c r="J40" s="21">
        <f ca="1">NOW()</f>
        <v>44623.682359953702</v>
      </c>
      <c r="K40" s="1"/>
      <c r="L40" s="1"/>
      <c r="M40" s="93" t="s">
        <v>4</v>
      </c>
      <c r="N40" s="93"/>
      <c r="O40" s="93"/>
      <c r="P40" s="88">
        <v>1</v>
      </c>
      <c r="Q40" s="5"/>
      <c r="R40" s="9"/>
      <c r="S40" s="38"/>
      <c r="T40" s="38"/>
      <c r="U40" s="38"/>
      <c r="V40" s="38"/>
    </row>
    <row r="41" spans="1:24">
      <c r="Q41" s="38"/>
      <c r="S41" s="38"/>
      <c r="T41" s="38"/>
      <c r="U41" s="38"/>
      <c r="V41" s="38"/>
    </row>
    <row r="42" spans="1:24">
      <c r="A42" s="89" t="s">
        <v>390</v>
      </c>
      <c r="B42" s="89" t="s">
        <v>5</v>
      </c>
      <c r="C42" s="89" t="s">
        <v>6</v>
      </c>
      <c r="D42" s="89" t="s">
        <v>7</v>
      </c>
      <c r="E42" s="89" t="s">
        <v>8</v>
      </c>
      <c r="F42" s="89" t="s">
        <v>9</v>
      </c>
      <c r="G42" s="89" t="s">
        <v>10</v>
      </c>
      <c r="H42" s="89" t="s">
        <v>11</v>
      </c>
      <c r="I42" s="89" t="s">
        <v>12</v>
      </c>
      <c r="J42" s="89" t="s">
        <v>13</v>
      </c>
      <c r="K42" s="89" t="s">
        <v>14</v>
      </c>
      <c r="L42" s="89" t="s">
        <v>9</v>
      </c>
      <c r="M42" s="89" t="s">
        <v>15</v>
      </c>
      <c r="N42" s="89" t="s">
        <v>16</v>
      </c>
      <c r="O42" s="89" t="s">
        <v>17</v>
      </c>
      <c r="P42" s="89" t="s">
        <v>456</v>
      </c>
      <c r="Q42" s="89"/>
      <c r="R42" s="89" t="s">
        <v>18</v>
      </c>
      <c r="S42" s="89" t="s">
        <v>455</v>
      </c>
      <c r="T42" s="89"/>
      <c r="U42" s="89"/>
      <c r="V42" s="89"/>
    </row>
    <row r="43" spans="1:24" ht="45.75" thickBot="1">
      <c r="A43" s="89"/>
      <c r="B43" s="89"/>
      <c r="C43" s="89"/>
      <c r="D43" s="89"/>
      <c r="E43" s="89"/>
      <c r="F43" s="90"/>
      <c r="G43" s="90"/>
      <c r="H43" s="90"/>
      <c r="I43" s="90"/>
      <c r="J43" s="89"/>
      <c r="K43" s="90"/>
      <c r="L43" s="90"/>
      <c r="M43" s="90"/>
      <c r="N43" s="90"/>
      <c r="O43" s="90"/>
      <c r="P43" s="36" t="s">
        <v>19</v>
      </c>
      <c r="Q43" s="36" t="s">
        <v>20</v>
      </c>
      <c r="R43" s="90"/>
      <c r="S43" s="36" t="s">
        <v>21</v>
      </c>
      <c r="T43" s="23" t="s">
        <v>22</v>
      </c>
      <c r="U43" s="23" t="s">
        <v>462</v>
      </c>
      <c r="V43" s="41" t="s">
        <v>23</v>
      </c>
    </row>
    <row r="44" spans="1:24" ht="73.5" customHeight="1">
      <c r="A44" s="37">
        <v>10</v>
      </c>
      <c r="B44" s="42"/>
      <c r="C44" s="43"/>
      <c r="D44" s="24" t="str">
        <f>IF(C44&gt;0,VLOOKUP(C44,Hoja2!$A$2:$B$200,2,0)," ")</f>
        <v xml:space="preserve"> </v>
      </c>
      <c r="E44" s="54"/>
      <c r="F44" s="52"/>
      <c r="G44" s="20" t="str">
        <f>IF(E44&gt;0,+B44-E44," ")</f>
        <v xml:space="preserve"> </v>
      </c>
      <c r="H44" s="53"/>
      <c r="I44" s="46"/>
      <c r="J44" s="24" t="str">
        <f>IF(I44&gt;0,VLOOKUP(I44,Hoja2!$A$2:$B$200,2,0)," ")</f>
        <v xml:space="preserve"> </v>
      </c>
      <c r="K44" s="53"/>
      <c r="L44" s="52"/>
      <c r="M44" s="20" t="str">
        <f>IF(K44&gt;0,H44+K44," ")</f>
        <v xml:space="preserve"> </v>
      </c>
      <c r="N44" s="46"/>
      <c r="O44" s="46"/>
      <c r="P44" s="45"/>
      <c r="Q44" s="45"/>
      <c r="R44" s="46"/>
      <c r="S44" s="45"/>
      <c r="T44" s="45"/>
      <c r="U44" s="45"/>
      <c r="V44" s="45"/>
      <c r="X44" s="39">
        <f t="shared" ref="X44:X51" si="3">+X45+K43-E43</f>
        <v>0</v>
      </c>
    </row>
    <row r="45" spans="1:24" ht="73.5" customHeight="1">
      <c r="A45" s="37">
        <v>11</v>
      </c>
      <c r="B45" s="42"/>
      <c r="C45" s="43"/>
      <c r="D45" s="24" t="str">
        <f>IF(C45&gt;0,VLOOKUP(C45,Hoja2!$A$2:$B$200,2,0)," ")</f>
        <v xml:space="preserve"> </v>
      </c>
      <c r="E45" s="54"/>
      <c r="F45" s="52"/>
      <c r="G45" s="20" t="str">
        <f t="shared" ref="G45:G52" si="4">IF(E45&gt;0,+B45-E45," ")</f>
        <v xml:space="preserve"> </v>
      </c>
      <c r="H45" s="53"/>
      <c r="I45" s="46"/>
      <c r="J45" s="24" t="str">
        <f>IF(I45&gt;0,VLOOKUP(I45,Hoja2!$A$2:$B$200,2,0)," ")</f>
        <v xml:space="preserve"> </v>
      </c>
      <c r="K45" s="53"/>
      <c r="L45" s="52"/>
      <c r="M45" s="20" t="str">
        <f t="shared" ref="M45:M52" si="5">IF(K45&gt;0,H45+K45," ")</f>
        <v xml:space="preserve"> </v>
      </c>
      <c r="N45" s="46"/>
      <c r="O45" s="46"/>
      <c r="P45" s="45"/>
      <c r="Q45" s="45"/>
      <c r="R45" s="46"/>
      <c r="S45" s="46"/>
      <c r="T45" s="47"/>
      <c r="U45" s="48"/>
      <c r="V45" s="49"/>
      <c r="X45" s="39">
        <f t="shared" si="3"/>
        <v>0</v>
      </c>
    </row>
    <row r="46" spans="1:24" ht="73.5" customHeight="1">
      <c r="A46" s="37">
        <v>12</v>
      </c>
      <c r="B46" s="42"/>
      <c r="C46" s="43"/>
      <c r="D46" s="24" t="str">
        <f>IF(C46&gt;0,VLOOKUP(C46,Hoja2!$A$2:$B$200,2,0)," ")</f>
        <v xml:space="preserve"> </v>
      </c>
      <c r="E46" s="54"/>
      <c r="F46" s="52"/>
      <c r="G46" s="20" t="str">
        <f t="shared" si="4"/>
        <v xml:space="preserve"> </v>
      </c>
      <c r="H46" s="53"/>
      <c r="I46" s="46"/>
      <c r="J46" s="24" t="str">
        <f>IF(I46&gt;0,VLOOKUP(I46,Hoja2!$A$2:$B$200,2,0)," ")</f>
        <v xml:space="preserve"> </v>
      </c>
      <c r="K46" s="53"/>
      <c r="L46" s="52"/>
      <c r="M46" s="20" t="str">
        <f t="shared" si="5"/>
        <v xml:space="preserve"> </v>
      </c>
      <c r="N46" s="46"/>
      <c r="O46" s="46"/>
      <c r="P46" s="45"/>
      <c r="Q46" s="45"/>
      <c r="R46" s="46"/>
      <c r="S46" s="46"/>
      <c r="T46" s="47"/>
      <c r="U46" s="48"/>
      <c r="V46" s="49"/>
      <c r="X46" s="39">
        <f t="shared" si="3"/>
        <v>0</v>
      </c>
    </row>
    <row r="47" spans="1:24" ht="73.5" customHeight="1">
      <c r="A47" s="37">
        <v>13</v>
      </c>
      <c r="B47" s="42"/>
      <c r="C47" s="43"/>
      <c r="D47" s="24" t="str">
        <f>IF(C47&gt;0,VLOOKUP(C47,Hoja2!$A$2:$B$200,2,0)," ")</f>
        <v xml:space="preserve"> </v>
      </c>
      <c r="E47" s="54"/>
      <c r="F47" s="52"/>
      <c r="G47" s="20" t="str">
        <f t="shared" si="4"/>
        <v xml:space="preserve"> </v>
      </c>
      <c r="H47" s="53"/>
      <c r="I47" s="46"/>
      <c r="J47" s="24" t="str">
        <f>IF(I47&gt;0,VLOOKUP(I47,Hoja2!$A$2:$B$200,2,0)," ")</f>
        <v xml:space="preserve"> </v>
      </c>
      <c r="K47" s="53"/>
      <c r="L47" s="52"/>
      <c r="M47" s="20" t="str">
        <f t="shared" si="5"/>
        <v xml:space="preserve"> </v>
      </c>
      <c r="N47" s="46"/>
      <c r="O47" s="46"/>
      <c r="P47" s="45"/>
      <c r="Q47" s="45"/>
      <c r="R47" s="46"/>
      <c r="S47" s="46"/>
      <c r="T47" s="47"/>
      <c r="U47" s="48"/>
      <c r="V47" s="49"/>
      <c r="X47" s="39">
        <f t="shared" si="3"/>
        <v>0</v>
      </c>
    </row>
    <row r="48" spans="1:24" ht="73.5" customHeight="1">
      <c r="A48" s="37">
        <v>14</v>
      </c>
      <c r="B48" s="42"/>
      <c r="C48" s="43"/>
      <c r="D48" s="24" t="str">
        <f>IF(C48&gt;0,VLOOKUP(C48,Hoja2!$A$2:$B$200,2,0)," ")</f>
        <v xml:space="preserve"> </v>
      </c>
      <c r="E48" s="54"/>
      <c r="F48" s="52"/>
      <c r="G48" s="20" t="str">
        <f t="shared" si="4"/>
        <v xml:space="preserve"> </v>
      </c>
      <c r="H48" s="53"/>
      <c r="I48" s="46"/>
      <c r="J48" s="24" t="str">
        <f>IF(I48&gt;0,VLOOKUP(I48,Hoja2!$A$2:$B$200,2,0)," ")</f>
        <v xml:space="preserve"> </v>
      </c>
      <c r="K48" s="53"/>
      <c r="L48" s="52"/>
      <c r="M48" s="20" t="str">
        <f t="shared" si="5"/>
        <v xml:space="preserve"> </v>
      </c>
      <c r="N48" s="46"/>
      <c r="O48" s="46"/>
      <c r="P48" s="45"/>
      <c r="Q48" s="45"/>
      <c r="R48" s="46"/>
      <c r="S48" s="46"/>
      <c r="T48" s="47"/>
      <c r="U48" s="48"/>
      <c r="V48" s="49"/>
      <c r="X48" s="39">
        <f t="shared" si="3"/>
        <v>0</v>
      </c>
    </row>
    <row r="49" spans="1:24" ht="73.5" customHeight="1">
      <c r="A49" s="37">
        <v>15</v>
      </c>
      <c r="B49" s="42"/>
      <c r="C49" s="43"/>
      <c r="D49" s="24" t="str">
        <f>IF(C49&gt;0,VLOOKUP(C49,Hoja2!$A$2:$B$200,2,0)," ")</f>
        <v xml:space="preserve"> </v>
      </c>
      <c r="E49" s="54"/>
      <c r="F49" s="52"/>
      <c r="G49" s="20" t="str">
        <f t="shared" si="4"/>
        <v xml:space="preserve"> </v>
      </c>
      <c r="H49" s="53"/>
      <c r="I49" s="46"/>
      <c r="J49" s="24" t="str">
        <f>IF(I49&gt;0,VLOOKUP(I49,Hoja2!$A$2:$B$200,2,0)," ")</f>
        <v xml:space="preserve"> </v>
      </c>
      <c r="K49" s="53"/>
      <c r="L49" s="52"/>
      <c r="M49" s="20" t="str">
        <f t="shared" si="5"/>
        <v xml:space="preserve"> </v>
      </c>
      <c r="N49" s="46"/>
      <c r="O49" s="46"/>
      <c r="P49" s="45"/>
      <c r="Q49" s="45"/>
      <c r="R49" s="46"/>
      <c r="S49" s="46"/>
      <c r="T49" s="47"/>
      <c r="U49" s="48"/>
      <c r="V49" s="49"/>
      <c r="X49" s="39">
        <f t="shared" si="3"/>
        <v>0</v>
      </c>
    </row>
    <row r="50" spans="1:24" ht="73.5" customHeight="1">
      <c r="A50" s="37">
        <v>16</v>
      </c>
      <c r="B50" s="42"/>
      <c r="C50" s="43"/>
      <c r="D50" s="24" t="str">
        <f>IF(C50&gt;0,VLOOKUP(C50,Hoja2!$A$2:$B$200,2,0)," ")</f>
        <v xml:space="preserve"> </v>
      </c>
      <c r="E50" s="54"/>
      <c r="F50" s="52"/>
      <c r="G50" s="20" t="str">
        <f t="shared" si="4"/>
        <v xml:space="preserve"> </v>
      </c>
      <c r="H50" s="53"/>
      <c r="I50" s="46"/>
      <c r="J50" s="24" t="str">
        <f>IF(I50&gt;0,VLOOKUP(I50,Hoja2!$A$2:$B$200,2,0)," ")</f>
        <v xml:space="preserve"> </v>
      </c>
      <c r="K50" s="53"/>
      <c r="L50" s="52"/>
      <c r="M50" s="20" t="str">
        <f t="shared" si="5"/>
        <v xml:space="preserve"> </v>
      </c>
      <c r="N50" s="46"/>
      <c r="O50" s="46"/>
      <c r="P50" s="45"/>
      <c r="Q50" s="45"/>
      <c r="R50" s="46"/>
      <c r="S50" s="46"/>
      <c r="T50" s="47"/>
      <c r="U50" s="48"/>
      <c r="V50" s="49"/>
      <c r="X50" s="39">
        <f t="shared" si="3"/>
        <v>0</v>
      </c>
    </row>
    <row r="51" spans="1:24" ht="73.5" customHeight="1">
      <c r="A51" s="37">
        <v>17</v>
      </c>
      <c r="B51" s="42"/>
      <c r="C51" s="43"/>
      <c r="D51" s="24" t="str">
        <f>IF(C51&gt;0,VLOOKUP(C51,Hoja2!$A$2:$B$200,2,0)," ")</f>
        <v xml:space="preserve"> </v>
      </c>
      <c r="E51" s="54"/>
      <c r="F51" s="52"/>
      <c r="G51" s="20" t="str">
        <f t="shared" si="4"/>
        <v xml:space="preserve"> </v>
      </c>
      <c r="H51" s="53"/>
      <c r="I51" s="46"/>
      <c r="J51" s="24" t="str">
        <f>IF(I51&gt;0,VLOOKUP(I51,Hoja2!$A$2:$B$200,2,0)," ")</f>
        <v xml:space="preserve"> </v>
      </c>
      <c r="K51" s="53"/>
      <c r="L51" s="52"/>
      <c r="M51" s="20" t="str">
        <f t="shared" si="5"/>
        <v xml:space="preserve"> </v>
      </c>
      <c r="N51" s="46"/>
      <c r="O51" s="46"/>
      <c r="P51" s="45"/>
      <c r="Q51" s="45"/>
      <c r="R51" s="46"/>
      <c r="S51" s="46"/>
      <c r="T51" s="47"/>
      <c r="U51" s="48"/>
      <c r="V51" s="49"/>
      <c r="X51" s="39">
        <f t="shared" si="3"/>
        <v>0</v>
      </c>
    </row>
    <row r="52" spans="1:24" ht="73.5" customHeight="1">
      <c r="A52" s="37">
        <v>18</v>
      </c>
      <c r="B52" s="42"/>
      <c r="C52" s="43"/>
      <c r="D52" s="24" t="str">
        <f>IF(C52&gt;0,VLOOKUP(C52,Hoja2!$A$2:$B$200,2,0)," ")</f>
        <v xml:space="preserve"> </v>
      </c>
      <c r="E52" s="54"/>
      <c r="F52" s="52"/>
      <c r="G52" s="20" t="str">
        <f t="shared" si="4"/>
        <v xml:space="preserve"> </v>
      </c>
      <c r="H52" s="53"/>
      <c r="I52" s="46"/>
      <c r="J52" s="24" t="str">
        <f>IF(I52&gt;0,VLOOKUP(I52,Hoja2!$A$2:$B$200,2,0)," ")</f>
        <v xml:space="preserve"> </v>
      </c>
      <c r="K52" s="53"/>
      <c r="L52" s="52"/>
      <c r="M52" s="20" t="str">
        <f t="shared" si="5"/>
        <v xml:space="preserve"> </v>
      </c>
      <c r="N52" s="46"/>
      <c r="O52" s="46"/>
      <c r="P52" s="45"/>
      <c r="Q52" s="45"/>
      <c r="R52" s="46"/>
      <c r="S52" s="46"/>
      <c r="T52" s="50"/>
      <c r="U52" s="46"/>
      <c r="V52" s="51"/>
      <c r="X52" s="39">
        <f>+K51-E51</f>
        <v>0</v>
      </c>
    </row>
    <row r="53" spans="1:24">
      <c r="A53" s="3"/>
      <c r="B53" s="12"/>
      <c r="C53" s="11"/>
      <c r="D53" s="6"/>
      <c r="E53" s="12">
        <f>SUM(E44:E52)</f>
        <v>0</v>
      </c>
      <c r="F53" s="12"/>
      <c r="G53" s="12"/>
      <c r="H53" s="12"/>
      <c r="I53" s="6"/>
      <c r="J53" s="6"/>
      <c r="K53" s="12">
        <f>SUM(K44:K52)</f>
        <v>0</v>
      </c>
      <c r="L53" s="12"/>
      <c r="M53" s="12"/>
      <c r="N53" s="7"/>
      <c r="O53" s="6"/>
      <c r="P53" s="6"/>
      <c r="Q53" s="8"/>
      <c r="R53" s="6"/>
      <c r="S53" s="8"/>
      <c r="T53" s="8"/>
      <c r="U53" s="8"/>
      <c r="V53" s="8"/>
    </row>
    <row r="54" spans="1:24">
      <c r="A54" s="3"/>
      <c r="B54" s="3"/>
      <c r="C54" s="6"/>
      <c r="D54" s="6"/>
      <c r="E54" s="7"/>
      <c r="F54" s="7"/>
      <c r="G54" s="7"/>
      <c r="H54" s="7"/>
      <c r="I54" s="6"/>
      <c r="J54" s="6"/>
      <c r="K54" s="6"/>
      <c r="L54" s="6"/>
      <c r="M54" s="7"/>
      <c r="N54" s="7"/>
      <c r="O54" s="6"/>
      <c r="P54" s="6"/>
      <c r="Q54" s="8"/>
      <c r="R54" s="6"/>
      <c r="S54" s="8"/>
      <c r="T54" s="8"/>
      <c r="U54" s="8"/>
      <c r="V54" s="8"/>
    </row>
    <row r="55" spans="1:24">
      <c r="A55" s="3"/>
      <c r="B55" s="22"/>
      <c r="C55" s="6"/>
      <c r="D55" s="6"/>
      <c r="E55" s="7"/>
      <c r="F55" s="7"/>
      <c r="G55" s="7"/>
      <c r="H55" s="7"/>
      <c r="I55" s="6"/>
      <c r="J55" s="6"/>
      <c r="K55" s="6"/>
      <c r="L55" s="6"/>
      <c r="M55" s="7"/>
      <c r="N55" s="7"/>
      <c r="O55" s="6"/>
      <c r="P55" s="6"/>
      <c r="Q55" s="8"/>
      <c r="R55" s="6"/>
      <c r="S55" s="8"/>
      <c r="T55" s="8"/>
      <c r="U55" s="8"/>
      <c r="V55" s="8"/>
    </row>
    <row r="56" spans="1:24">
      <c r="B56" s="19"/>
      <c r="E56" s="4"/>
      <c r="F56" s="4"/>
      <c r="Q56" s="38"/>
      <c r="S56" s="38"/>
      <c r="T56" s="38"/>
      <c r="U56" s="38"/>
      <c r="V56" s="38"/>
    </row>
    <row r="57" spans="1:24">
      <c r="C57" s="107" t="s">
        <v>28</v>
      </c>
      <c r="D57" s="107"/>
      <c r="E57" s="107"/>
      <c r="F57" s="107"/>
      <c r="G57" s="107"/>
      <c r="Q57" s="38"/>
      <c r="S57" s="38"/>
      <c r="T57" s="38"/>
      <c r="U57" s="38"/>
      <c r="V57" s="38"/>
    </row>
    <row r="58" spans="1:24">
      <c r="C58" s="107"/>
      <c r="D58" s="107"/>
      <c r="E58" s="107"/>
      <c r="F58" s="107"/>
      <c r="G58" s="107"/>
      <c r="Q58" s="38"/>
      <c r="S58" s="38"/>
      <c r="T58" s="38"/>
      <c r="U58" s="38"/>
      <c r="V58" s="38"/>
    </row>
    <row r="59" spans="1:24">
      <c r="C59" s="107"/>
      <c r="D59" s="107"/>
      <c r="E59" s="107"/>
      <c r="F59" s="107"/>
      <c r="G59" s="107"/>
      <c r="H59" s="15"/>
      <c r="Q59" s="38"/>
      <c r="S59" s="38"/>
      <c r="T59" s="38"/>
      <c r="U59" s="38"/>
      <c r="V59" s="38"/>
    </row>
    <row r="60" spans="1:24" ht="15.75" thickBot="1">
      <c r="E60" s="4"/>
      <c r="F60" s="4"/>
      <c r="G60" s="4"/>
      <c r="H60" s="4"/>
      <c r="Q60" s="38"/>
      <c r="S60" s="38"/>
      <c r="T60" s="38"/>
      <c r="U60" s="38"/>
      <c r="V60" s="38"/>
    </row>
    <row r="61" spans="1:24" ht="15.75" thickBot="1">
      <c r="C61" s="108" t="s">
        <v>29</v>
      </c>
      <c r="D61" s="109"/>
      <c r="E61" s="109"/>
      <c r="F61" s="109"/>
      <c r="G61" s="110"/>
      <c r="H61" s="58"/>
      <c r="I61" s="58"/>
      <c r="J61" s="58"/>
      <c r="K61" s="111" t="s">
        <v>470</v>
      </c>
      <c r="L61" s="112"/>
      <c r="M61" s="112"/>
      <c r="N61" s="112"/>
      <c r="O61" s="112"/>
      <c r="P61" s="113"/>
      <c r="Q61" s="38"/>
      <c r="S61" s="38"/>
      <c r="T61" s="38"/>
      <c r="U61" s="38"/>
      <c r="V61" s="38"/>
    </row>
    <row r="62" spans="1:24">
      <c r="C62" s="94" t="s">
        <v>471</v>
      </c>
      <c r="D62" s="95"/>
      <c r="E62" s="95"/>
      <c r="F62" s="95"/>
      <c r="G62" s="96"/>
      <c r="H62" s="59"/>
      <c r="I62" s="59"/>
      <c r="J62" s="59"/>
      <c r="K62" s="60" t="s">
        <v>472</v>
      </c>
      <c r="L62" s="61" t="s">
        <v>473</v>
      </c>
      <c r="M62" s="97" t="s">
        <v>474</v>
      </c>
      <c r="N62" s="97"/>
      <c r="O62" s="97"/>
      <c r="P62" s="98"/>
      <c r="Q62" s="38"/>
      <c r="S62" s="38"/>
      <c r="T62" s="38"/>
      <c r="U62" s="38"/>
      <c r="V62" s="38"/>
    </row>
    <row r="63" spans="1:24">
      <c r="C63" s="101" t="s">
        <v>30</v>
      </c>
      <c r="D63" s="102"/>
      <c r="E63" s="102"/>
      <c r="F63" s="102"/>
      <c r="G63" s="103"/>
      <c r="H63" s="57"/>
      <c r="I63" s="57"/>
      <c r="J63" s="57"/>
      <c r="K63" s="62" t="s">
        <v>475</v>
      </c>
      <c r="L63" s="1" t="s">
        <v>473</v>
      </c>
      <c r="M63" s="99"/>
      <c r="N63" s="99"/>
      <c r="O63" s="99"/>
      <c r="P63" s="100"/>
      <c r="Q63" s="38"/>
      <c r="S63" s="38"/>
      <c r="T63" s="38"/>
      <c r="U63" s="38"/>
      <c r="V63" s="38"/>
    </row>
    <row r="64" spans="1:24">
      <c r="C64" s="101"/>
      <c r="D64" s="102"/>
      <c r="E64" s="102"/>
      <c r="F64" s="102"/>
      <c r="G64" s="103"/>
      <c r="H64" s="7"/>
      <c r="I64" s="7"/>
      <c r="J64" s="1"/>
      <c r="K64" s="115" t="s">
        <v>476</v>
      </c>
      <c r="L64" s="107"/>
      <c r="M64" s="107"/>
      <c r="N64" s="107"/>
      <c r="O64" s="107"/>
      <c r="P64" s="117"/>
      <c r="Q64" s="38"/>
      <c r="S64" s="38"/>
      <c r="T64" s="38"/>
      <c r="U64" s="38"/>
      <c r="V64" s="38"/>
    </row>
    <row r="65" spans="2:22" ht="15.75" thickBot="1">
      <c r="C65" s="104"/>
      <c r="D65" s="105"/>
      <c r="E65" s="105"/>
      <c r="F65" s="105"/>
      <c r="G65" s="106"/>
      <c r="H65" s="63"/>
      <c r="I65" s="63"/>
      <c r="J65" s="1"/>
      <c r="K65" s="116"/>
      <c r="L65" s="118"/>
      <c r="M65" s="118"/>
      <c r="N65" s="118"/>
      <c r="O65" s="118"/>
      <c r="P65" s="119"/>
      <c r="Q65" s="38"/>
      <c r="S65" s="38"/>
      <c r="T65" s="38"/>
      <c r="U65" s="38"/>
      <c r="V65" s="38"/>
    </row>
    <row r="70" spans="2:22">
      <c r="Q70" s="38"/>
      <c r="S70" s="38"/>
      <c r="T70" s="38"/>
      <c r="U70" s="38"/>
      <c r="V70" s="38"/>
    </row>
    <row r="71" spans="2:22">
      <c r="Q71" s="38"/>
      <c r="S71" s="38"/>
      <c r="T71" s="38"/>
      <c r="U71" s="38"/>
      <c r="V71" s="38"/>
    </row>
    <row r="72" spans="2:22">
      <c r="Q72" s="38"/>
      <c r="S72" s="38"/>
      <c r="T72" s="38"/>
      <c r="U72" s="38"/>
      <c r="V72" s="38"/>
    </row>
    <row r="73" spans="2:22">
      <c r="Q73" s="38"/>
      <c r="S73" s="38"/>
      <c r="T73" s="38"/>
      <c r="U73" s="38"/>
      <c r="V73" s="38"/>
    </row>
    <row r="74" spans="2:22">
      <c r="Q74" s="38"/>
      <c r="S74" s="38"/>
      <c r="T74" s="38"/>
      <c r="U74" s="38"/>
      <c r="V74" s="38"/>
    </row>
    <row r="75" spans="2:22">
      <c r="Q75" s="38"/>
      <c r="S75" s="38"/>
      <c r="T75" s="38"/>
      <c r="U75" s="38"/>
      <c r="V75" s="38"/>
    </row>
    <row r="76" spans="2:22">
      <c r="Q76" s="38"/>
      <c r="S76" s="38"/>
      <c r="T76" s="38"/>
      <c r="U76" s="38"/>
      <c r="V76" s="38"/>
    </row>
    <row r="78" spans="2:22"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</row>
    <row r="79" spans="2:22" ht="18">
      <c r="B79" s="91" t="s">
        <v>0</v>
      </c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</row>
    <row r="80" spans="2:22">
      <c r="B80" s="92" t="s">
        <v>1</v>
      </c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</row>
    <row r="81" spans="1:24">
      <c r="Q81" s="38"/>
      <c r="S81" s="38"/>
      <c r="T81" s="34" t="s">
        <v>459</v>
      </c>
      <c r="U81" s="38"/>
      <c r="V81" s="38"/>
    </row>
    <row r="82" spans="1:24">
      <c r="Q82" s="38"/>
      <c r="S82" s="38"/>
      <c r="T82" s="38"/>
      <c r="U82" s="38"/>
      <c r="V82" s="38"/>
    </row>
    <row r="83" spans="1:24">
      <c r="B83" s="93" t="s">
        <v>2</v>
      </c>
      <c r="C83" s="93"/>
      <c r="D83" s="44"/>
      <c r="E83" s="14"/>
      <c r="F83" s="9"/>
      <c r="G83" s="1"/>
      <c r="H83" t="s">
        <v>3</v>
      </c>
      <c r="I83" s="1"/>
      <c r="J83" s="21">
        <f ca="1">NOW()</f>
        <v>44623.682359953702</v>
      </c>
      <c r="K83" s="1"/>
      <c r="L83" s="1"/>
      <c r="M83" s="93" t="s">
        <v>4</v>
      </c>
      <c r="N83" s="93"/>
      <c r="O83" s="93"/>
      <c r="P83" s="88">
        <v>1</v>
      </c>
      <c r="Q83" s="5"/>
      <c r="R83" s="9"/>
      <c r="S83" s="38"/>
      <c r="T83" s="38"/>
      <c r="U83" s="38"/>
      <c r="V83" s="38"/>
    </row>
    <row r="84" spans="1:24">
      <c r="Q84" s="38"/>
      <c r="S84" s="38"/>
      <c r="T84" s="38"/>
      <c r="U84" s="38"/>
      <c r="V84" s="38"/>
    </row>
    <row r="85" spans="1:24">
      <c r="A85" s="89" t="s">
        <v>390</v>
      </c>
      <c r="B85" s="89" t="s">
        <v>5</v>
      </c>
      <c r="C85" s="89" t="s">
        <v>6</v>
      </c>
      <c r="D85" s="89" t="s">
        <v>7</v>
      </c>
      <c r="E85" s="89" t="s">
        <v>8</v>
      </c>
      <c r="F85" s="89" t="s">
        <v>9</v>
      </c>
      <c r="G85" s="89" t="s">
        <v>10</v>
      </c>
      <c r="H85" s="89" t="s">
        <v>11</v>
      </c>
      <c r="I85" s="89" t="s">
        <v>12</v>
      </c>
      <c r="J85" s="89" t="s">
        <v>13</v>
      </c>
      <c r="K85" s="89" t="s">
        <v>14</v>
      </c>
      <c r="L85" s="89" t="s">
        <v>9</v>
      </c>
      <c r="M85" s="89" t="s">
        <v>15</v>
      </c>
      <c r="N85" s="89" t="s">
        <v>16</v>
      </c>
      <c r="O85" s="89" t="s">
        <v>17</v>
      </c>
      <c r="P85" s="89" t="s">
        <v>456</v>
      </c>
      <c r="Q85" s="89"/>
      <c r="R85" s="89" t="s">
        <v>18</v>
      </c>
      <c r="S85" s="89" t="s">
        <v>455</v>
      </c>
      <c r="T85" s="89"/>
      <c r="U85" s="89"/>
      <c r="V85" s="89"/>
    </row>
    <row r="86" spans="1:24" ht="45.75" thickBot="1">
      <c r="A86" s="89"/>
      <c r="B86" s="89"/>
      <c r="C86" s="89"/>
      <c r="D86" s="89"/>
      <c r="E86" s="89"/>
      <c r="F86" s="90"/>
      <c r="G86" s="90"/>
      <c r="H86" s="90"/>
      <c r="I86" s="90"/>
      <c r="J86" s="89"/>
      <c r="K86" s="90"/>
      <c r="L86" s="90"/>
      <c r="M86" s="90"/>
      <c r="N86" s="90"/>
      <c r="O86" s="90"/>
      <c r="P86" s="36" t="s">
        <v>19</v>
      </c>
      <c r="Q86" s="36" t="s">
        <v>20</v>
      </c>
      <c r="R86" s="90"/>
      <c r="S86" s="36" t="s">
        <v>21</v>
      </c>
      <c r="T86" s="23" t="s">
        <v>22</v>
      </c>
      <c r="U86" s="23" t="s">
        <v>462</v>
      </c>
      <c r="V86" s="41" t="s">
        <v>23</v>
      </c>
    </row>
    <row r="87" spans="1:24" ht="73.5" customHeight="1">
      <c r="A87" s="37">
        <v>19</v>
      </c>
      <c r="B87" s="42"/>
      <c r="C87" s="43"/>
      <c r="D87" s="24" t="str">
        <f>IF(C87&gt;0,VLOOKUP(C87,Hoja2!$A$2:$B$200,2,0)," ")</f>
        <v xml:space="preserve"> </v>
      </c>
      <c r="E87" s="54"/>
      <c r="F87" s="52"/>
      <c r="G87" s="20" t="str">
        <f>IF(E87&gt;0,+B87-E87," ")</f>
        <v xml:space="preserve"> </v>
      </c>
      <c r="H87" s="53"/>
      <c r="I87" s="46"/>
      <c r="J87" s="24" t="str">
        <f>IF(I87&gt;0,VLOOKUP(I87,Hoja2!$A$2:$B$200,2,0)," ")</f>
        <v xml:space="preserve"> </v>
      </c>
      <c r="K87" s="53"/>
      <c r="L87" s="52"/>
      <c r="M87" s="20" t="str">
        <f>IF(K87&gt;0,H87+K87," ")</f>
        <v xml:space="preserve"> </v>
      </c>
      <c r="N87" s="46"/>
      <c r="O87" s="46"/>
      <c r="P87" s="45"/>
      <c r="Q87" s="45"/>
      <c r="R87" s="46"/>
      <c r="S87" s="45"/>
      <c r="T87" s="45"/>
      <c r="U87" s="45"/>
      <c r="V87" s="45"/>
      <c r="X87" s="39">
        <f t="shared" ref="X87:X94" si="6">+X88+K87-E87</f>
        <v>0</v>
      </c>
    </row>
    <row r="88" spans="1:24" ht="73.5" customHeight="1">
      <c r="A88" s="37">
        <v>20</v>
      </c>
      <c r="B88" s="42"/>
      <c r="C88" s="43"/>
      <c r="D88" s="24" t="str">
        <f>IF(C88&gt;0,VLOOKUP(C88,Hoja2!$A$2:$B$200,2,0)," ")</f>
        <v xml:space="preserve"> </v>
      </c>
      <c r="E88" s="54"/>
      <c r="F88" s="52"/>
      <c r="G88" s="20" t="str">
        <f t="shared" ref="G88:G95" si="7">IF(E88&gt;0,+B88-E88," ")</f>
        <v xml:space="preserve"> </v>
      </c>
      <c r="H88" s="53"/>
      <c r="I88" s="46"/>
      <c r="J88" s="24" t="str">
        <f>IF(I88&gt;0,VLOOKUP(I88,Hoja2!$A$2:$B$200,2,0)," ")</f>
        <v xml:space="preserve"> </v>
      </c>
      <c r="K88" s="53"/>
      <c r="L88" s="52"/>
      <c r="M88" s="20" t="str">
        <f t="shared" ref="M88:M95" si="8">IF(K88&gt;0,H88+K88," ")</f>
        <v xml:space="preserve"> </v>
      </c>
      <c r="N88" s="46"/>
      <c r="O88" s="46"/>
      <c r="P88" s="45"/>
      <c r="Q88" s="45"/>
      <c r="R88" s="46"/>
      <c r="S88" s="46"/>
      <c r="T88" s="47"/>
      <c r="U88" s="48"/>
      <c r="V88" s="49"/>
      <c r="X88" s="39">
        <f t="shared" si="6"/>
        <v>0</v>
      </c>
    </row>
    <row r="89" spans="1:24" ht="73.5" customHeight="1">
      <c r="A89" s="37">
        <v>21</v>
      </c>
      <c r="B89" s="42"/>
      <c r="C89" s="43"/>
      <c r="D89" s="24" t="str">
        <f>IF(C89&gt;0,VLOOKUP(C89,Hoja2!$A$2:$B$200,2,0)," ")</f>
        <v xml:space="preserve"> </v>
      </c>
      <c r="E89" s="54"/>
      <c r="F89" s="52"/>
      <c r="G89" s="20" t="str">
        <f t="shared" si="7"/>
        <v xml:space="preserve"> </v>
      </c>
      <c r="H89" s="53"/>
      <c r="I89" s="46"/>
      <c r="J89" s="24" t="str">
        <f>IF(I89&gt;0,VLOOKUP(I89,Hoja2!$A$2:$B$200,2,0)," ")</f>
        <v xml:space="preserve"> </v>
      </c>
      <c r="K89" s="53"/>
      <c r="L89" s="52"/>
      <c r="M89" s="20" t="str">
        <f t="shared" si="8"/>
        <v xml:space="preserve"> </v>
      </c>
      <c r="N89" s="46"/>
      <c r="O89" s="46"/>
      <c r="P89" s="45"/>
      <c r="Q89" s="45"/>
      <c r="R89" s="46"/>
      <c r="S89" s="46"/>
      <c r="T89" s="47"/>
      <c r="U89" s="48"/>
      <c r="V89" s="49"/>
      <c r="X89" s="39">
        <f t="shared" si="6"/>
        <v>0</v>
      </c>
    </row>
    <row r="90" spans="1:24" ht="73.5" customHeight="1">
      <c r="A90" s="37">
        <v>22</v>
      </c>
      <c r="B90" s="42"/>
      <c r="C90" s="43"/>
      <c r="D90" s="24" t="str">
        <f>IF(C90&gt;0,VLOOKUP(C90,Hoja2!$A$2:$B$200,2,0)," ")</f>
        <v xml:space="preserve"> </v>
      </c>
      <c r="E90" s="54"/>
      <c r="F90" s="52"/>
      <c r="G90" s="20" t="str">
        <f t="shared" si="7"/>
        <v xml:space="preserve"> </v>
      </c>
      <c r="H90" s="53"/>
      <c r="I90" s="46"/>
      <c r="J90" s="24" t="str">
        <f>IF(I90&gt;0,VLOOKUP(I90,Hoja2!$A$2:$B$200,2,0)," ")</f>
        <v xml:space="preserve"> </v>
      </c>
      <c r="K90" s="53"/>
      <c r="L90" s="52"/>
      <c r="M90" s="20" t="str">
        <f t="shared" si="8"/>
        <v xml:space="preserve"> </v>
      </c>
      <c r="N90" s="46"/>
      <c r="O90" s="46"/>
      <c r="P90" s="45"/>
      <c r="Q90" s="45"/>
      <c r="R90" s="46"/>
      <c r="S90" s="46"/>
      <c r="T90" s="47"/>
      <c r="U90" s="48"/>
      <c r="V90" s="49"/>
      <c r="X90" s="39">
        <f t="shared" si="6"/>
        <v>0</v>
      </c>
    </row>
    <row r="91" spans="1:24" ht="73.5" customHeight="1">
      <c r="A91" s="37">
        <v>23</v>
      </c>
      <c r="B91" s="42"/>
      <c r="C91" s="43"/>
      <c r="D91" s="24" t="str">
        <f>IF(C91&gt;0,VLOOKUP(C91,Hoja2!$A$2:$B$200,2,0)," ")</f>
        <v xml:space="preserve"> </v>
      </c>
      <c r="E91" s="54"/>
      <c r="F91" s="52"/>
      <c r="G91" s="20" t="str">
        <f t="shared" si="7"/>
        <v xml:space="preserve"> </v>
      </c>
      <c r="H91" s="53"/>
      <c r="I91" s="46"/>
      <c r="J91" s="24" t="str">
        <f>IF(I91&gt;0,VLOOKUP(I91,Hoja2!$A$2:$B$200,2,0)," ")</f>
        <v xml:space="preserve"> </v>
      </c>
      <c r="K91" s="53"/>
      <c r="L91" s="52"/>
      <c r="M91" s="20" t="str">
        <f t="shared" si="8"/>
        <v xml:space="preserve"> </v>
      </c>
      <c r="N91" s="46"/>
      <c r="O91" s="46"/>
      <c r="P91" s="45"/>
      <c r="Q91" s="45"/>
      <c r="R91" s="46"/>
      <c r="S91" s="46"/>
      <c r="T91" s="47"/>
      <c r="U91" s="48"/>
      <c r="V91" s="49"/>
      <c r="X91" s="39">
        <f t="shared" si="6"/>
        <v>0</v>
      </c>
    </row>
    <row r="92" spans="1:24" ht="73.5" customHeight="1">
      <c r="A92" s="37">
        <v>24</v>
      </c>
      <c r="B92" s="42"/>
      <c r="C92" s="43"/>
      <c r="D92" s="24" t="str">
        <f>IF(C92&gt;0,VLOOKUP(C92,Hoja2!$A$2:$B$200,2,0)," ")</f>
        <v xml:space="preserve"> </v>
      </c>
      <c r="E92" s="54"/>
      <c r="F92" s="52"/>
      <c r="G92" s="20" t="str">
        <f t="shared" si="7"/>
        <v xml:space="preserve"> </v>
      </c>
      <c r="H92" s="53"/>
      <c r="I92" s="46"/>
      <c r="J92" s="24" t="str">
        <f>IF(I92&gt;0,VLOOKUP(I92,Hoja2!$A$2:$B$200,2,0)," ")</f>
        <v xml:space="preserve"> </v>
      </c>
      <c r="K92" s="53"/>
      <c r="L92" s="52"/>
      <c r="M92" s="20" t="str">
        <f t="shared" si="8"/>
        <v xml:space="preserve"> </v>
      </c>
      <c r="N92" s="46"/>
      <c r="O92" s="46"/>
      <c r="P92" s="45"/>
      <c r="Q92" s="45"/>
      <c r="R92" s="46"/>
      <c r="S92" s="46"/>
      <c r="T92" s="47"/>
      <c r="U92" s="48"/>
      <c r="V92" s="49"/>
      <c r="X92" s="39">
        <f t="shared" si="6"/>
        <v>0</v>
      </c>
    </row>
    <row r="93" spans="1:24" ht="73.5" customHeight="1">
      <c r="A93" s="37">
        <v>25</v>
      </c>
      <c r="B93" s="42"/>
      <c r="C93" s="43"/>
      <c r="D93" s="24" t="str">
        <f>IF(C93&gt;0,VLOOKUP(C93,Hoja2!$A$2:$B$200,2,0)," ")</f>
        <v xml:space="preserve"> </v>
      </c>
      <c r="E93" s="54"/>
      <c r="F93" s="52"/>
      <c r="G93" s="20" t="str">
        <f t="shared" si="7"/>
        <v xml:space="preserve"> </v>
      </c>
      <c r="H93" s="53"/>
      <c r="I93" s="46"/>
      <c r="J93" s="24" t="str">
        <f>IF(I93&gt;0,VLOOKUP(I93,Hoja2!$A$2:$B$200,2,0)," ")</f>
        <v xml:space="preserve"> </v>
      </c>
      <c r="K93" s="53"/>
      <c r="L93" s="52"/>
      <c r="M93" s="20" t="str">
        <f t="shared" si="8"/>
        <v xml:space="preserve"> </v>
      </c>
      <c r="N93" s="46"/>
      <c r="O93" s="46"/>
      <c r="P93" s="45"/>
      <c r="Q93" s="45"/>
      <c r="R93" s="46"/>
      <c r="S93" s="46"/>
      <c r="T93" s="47"/>
      <c r="U93" s="48"/>
      <c r="V93" s="49"/>
      <c r="X93" s="39">
        <f t="shared" si="6"/>
        <v>0</v>
      </c>
    </row>
    <row r="94" spans="1:24" ht="73.5" customHeight="1">
      <c r="A94" s="37">
        <v>26</v>
      </c>
      <c r="B94" s="42"/>
      <c r="C94" s="43"/>
      <c r="D94" s="24" t="str">
        <f>IF(C94&gt;0,VLOOKUP(C94,Hoja2!$A$2:$B$200,2,0)," ")</f>
        <v xml:space="preserve"> </v>
      </c>
      <c r="E94" s="54"/>
      <c r="F94" s="52"/>
      <c r="G94" s="20" t="str">
        <f t="shared" si="7"/>
        <v xml:space="preserve"> </v>
      </c>
      <c r="H94" s="53"/>
      <c r="I94" s="46"/>
      <c r="J94" s="24" t="str">
        <f>IF(I94&gt;0,VLOOKUP(I94,Hoja2!$A$2:$B$200,2,0)," ")</f>
        <v xml:space="preserve"> </v>
      </c>
      <c r="K94" s="53"/>
      <c r="L94" s="52"/>
      <c r="M94" s="20" t="str">
        <f t="shared" si="8"/>
        <v xml:space="preserve"> </v>
      </c>
      <c r="N94" s="46"/>
      <c r="O94" s="46"/>
      <c r="P94" s="45"/>
      <c r="Q94" s="45"/>
      <c r="R94" s="46"/>
      <c r="S94" s="46"/>
      <c r="T94" s="47"/>
      <c r="U94" s="48"/>
      <c r="V94" s="49"/>
      <c r="X94" s="39">
        <f t="shared" si="6"/>
        <v>0</v>
      </c>
    </row>
    <row r="95" spans="1:24" ht="73.5" customHeight="1">
      <c r="A95" s="37">
        <v>27</v>
      </c>
      <c r="B95" s="42"/>
      <c r="C95" s="43"/>
      <c r="D95" s="24" t="str">
        <f>IF(C95&gt;0,VLOOKUP(C95,Hoja2!$A$2:$B$200,2,0)," ")</f>
        <v xml:space="preserve"> </v>
      </c>
      <c r="E95" s="54"/>
      <c r="F95" s="52"/>
      <c r="G95" s="20" t="str">
        <f t="shared" si="7"/>
        <v xml:space="preserve"> </v>
      </c>
      <c r="H95" s="53"/>
      <c r="I95" s="46"/>
      <c r="J95" s="24" t="str">
        <f>IF(I95&gt;0,VLOOKUP(I95,Hoja2!$A$2:$B$200,2,0)," ")</f>
        <v xml:space="preserve"> </v>
      </c>
      <c r="K95" s="53"/>
      <c r="L95" s="52"/>
      <c r="M95" s="20" t="str">
        <f t="shared" si="8"/>
        <v xml:space="preserve"> </v>
      </c>
      <c r="N95" s="46"/>
      <c r="O95" s="46"/>
      <c r="P95" s="45"/>
      <c r="Q95" s="45"/>
      <c r="R95" s="46"/>
      <c r="S95" s="46"/>
      <c r="T95" s="50"/>
      <c r="U95" s="46"/>
      <c r="V95" s="51"/>
      <c r="X95" s="39">
        <f>+K95-E95</f>
        <v>0</v>
      </c>
    </row>
    <row r="96" spans="1:24">
      <c r="A96" s="3"/>
      <c r="B96" s="12"/>
      <c r="C96" s="11"/>
      <c r="D96" s="6"/>
      <c r="E96" s="12">
        <f>SUM(E87:E95)</f>
        <v>0</v>
      </c>
      <c r="F96" s="12"/>
      <c r="G96" s="12"/>
      <c r="H96" s="12"/>
      <c r="I96" s="6"/>
      <c r="J96" s="6"/>
      <c r="K96" s="12">
        <f>SUM(K87:K95)</f>
        <v>0</v>
      </c>
      <c r="L96" s="12"/>
      <c r="M96" s="12"/>
      <c r="N96" s="7"/>
      <c r="O96" s="6"/>
      <c r="P96" s="6"/>
      <c r="Q96" s="8"/>
      <c r="R96" s="6"/>
      <c r="S96" s="8"/>
      <c r="T96" s="8"/>
      <c r="U96" s="8"/>
      <c r="V96" s="8"/>
    </row>
    <row r="97" spans="1:22">
      <c r="A97" s="3"/>
      <c r="B97" s="3"/>
      <c r="C97" s="6"/>
      <c r="D97" s="6"/>
      <c r="E97" s="7"/>
      <c r="F97" s="7"/>
      <c r="G97" s="7"/>
      <c r="H97" s="7"/>
      <c r="I97" s="6"/>
      <c r="J97" s="6"/>
      <c r="K97" s="6"/>
      <c r="L97" s="6"/>
      <c r="M97" s="7"/>
      <c r="N97" s="7"/>
      <c r="O97" s="6"/>
      <c r="P97" s="6"/>
      <c r="Q97" s="8"/>
      <c r="R97" s="6"/>
      <c r="S97" s="8"/>
      <c r="T97" s="8"/>
      <c r="U97" s="8"/>
      <c r="V97" s="8"/>
    </row>
    <row r="98" spans="1:22">
      <c r="A98" s="3"/>
      <c r="B98" s="22"/>
      <c r="C98" s="6"/>
      <c r="D98" s="6"/>
      <c r="E98" s="7"/>
      <c r="F98" s="7"/>
      <c r="G98" s="7"/>
      <c r="H98" s="7"/>
      <c r="I98" s="6"/>
      <c r="J98" s="6"/>
      <c r="K98" s="6"/>
      <c r="L98" s="6"/>
      <c r="M98" s="7"/>
      <c r="N98" s="7"/>
      <c r="O98" s="6"/>
      <c r="P98" s="6"/>
      <c r="Q98" s="8"/>
      <c r="R98" s="6"/>
      <c r="S98" s="8"/>
      <c r="T98" s="8"/>
      <c r="U98" s="8"/>
      <c r="V98" s="8"/>
    </row>
    <row r="99" spans="1:22">
      <c r="B99" s="19"/>
      <c r="E99" s="4"/>
      <c r="F99" s="4"/>
      <c r="Q99" s="38"/>
      <c r="S99" s="38"/>
      <c r="T99" s="38"/>
      <c r="U99" s="38"/>
      <c r="V99" s="38"/>
    </row>
    <row r="100" spans="1:22">
      <c r="E100" s="4"/>
      <c r="F100" s="4"/>
      <c r="G100" s="114"/>
      <c r="H100" s="114"/>
      <c r="Q100" s="38"/>
      <c r="S100" s="38"/>
      <c r="T100" s="38"/>
      <c r="U100" s="38"/>
      <c r="V100" s="38"/>
    </row>
    <row r="101" spans="1:22">
      <c r="C101" s="107" t="s">
        <v>28</v>
      </c>
      <c r="D101" s="107"/>
      <c r="E101" s="107"/>
      <c r="F101" s="107"/>
      <c r="G101" s="107"/>
      <c r="Q101" s="38"/>
      <c r="S101" s="38"/>
      <c r="T101" s="38"/>
      <c r="U101" s="38"/>
      <c r="V101" s="38"/>
    </row>
    <row r="102" spans="1:22">
      <c r="C102" s="107"/>
      <c r="D102" s="107"/>
      <c r="E102" s="107"/>
      <c r="F102" s="107"/>
      <c r="G102" s="107"/>
      <c r="Q102" s="38"/>
      <c r="S102" s="38"/>
      <c r="T102" s="38"/>
      <c r="U102" s="38"/>
      <c r="V102" s="38"/>
    </row>
    <row r="103" spans="1:22">
      <c r="C103" s="107"/>
      <c r="D103" s="107"/>
      <c r="E103" s="107"/>
      <c r="F103" s="107"/>
      <c r="G103" s="107"/>
      <c r="H103" s="15"/>
      <c r="Q103" s="38"/>
      <c r="S103" s="38"/>
      <c r="T103" s="38"/>
      <c r="U103" s="38"/>
      <c r="V103" s="38"/>
    </row>
    <row r="104" spans="1:22" ht="15.75" customHeight="1" thickBot="1">
      <c r="E104" s="4"/>
      <c r="F104" s="4"/>
      <c r="G104" s="4"/>
      <c r="H104" s="4"/>
      <c r="Q104" s="38"/>
      <c r="S104" s="38"/>
      <c r="T104" s="38"/>
      <c r="U104" s="38"/>
      <c r="V104" s="38"/>
    </row>
    <row r="105" spans="1:22" ht="15" customHeight="1" thickBot="1">
      <c r="C105" s="108" t="s">
        <v>29</v>
      </c>
      <c r="D105" s="109"/>
      <c r="E105" s="109"/>
      <c r="F105" s="109"/>
      <c r="G105" s="110"/>
      <c r="H105" s="58"/>
      <c r="I105" s="58"/>
      <c r="J105" s="58"/>
      <c r="K105" s="111" t="s">
        <v>470</v>
      </c>
      <c r="L105" s="112"/>
      <c r="M105" s="112"/>
      <c r="N105" s="112"/>
      <c r="O105" s="112"/>
      <c r="P105" s="113"/>
      <c r="Q105" s="38"/>
      <c r="S105" s="38"/>
      <c r="T105" s="38"/>
      <c r="U105" s="38"/>
      <c r="V105" s="38"/>
    </row>
    <row r="106" spans="1:22">
      <c r="C106" s="94" t="s">
        <v>471</v>
      </c>
      <c r="D106" s="95"/>
      <c r="E106" s="95"/>
      <c r="F106" s="95"/>
      <c r="G106" s="96"/>
      <c r="H106" s="59"/>
      <c r="I106" s="59"/>
      <c r="J106" s="59"/>
      <c r="K106" s="60" t="s">
        <v>472</v>
      </c>
      <c r="L106" s="61" t="s">
        <v>473</v>
      </c>
      <c r="M106" s="97" t="s">
        <v>474</v>
      </c>
      <c r="N106" s="97"/>
      <c r="O106" s="97"/>
      <c r="P106" s="98"/>
      <c r="Q106" s="38"/>
      <c r="S106" s="38"/>
      <c r="T106" s="38"/>
      <c r="U106" s="38"/>
      <c r="V106" s="38"/>
    </row>
    <row r="107" spans="1:22">
      <c r="C107" s="101" t="s">
        <v>30</v>
      </c>
      <c r="D107" s="102"/>
      <c r="E107" s="102"/>
      <c r="F107" s="102"/>
      <c r="G107" s="103"/>
      <c r="H107" s="57"/>
      <c r="I107" s="57"/>
      <c r="J107" s="57"/>
      <c r="K107" s="62" t="s">
        <v>475</v>
      </c>
      <c r="L107" s="1" t="s">
        <v>473</v>
      </c>
      <c r="M107" s="99"/>
      <c r="N107" s="99"/>
      <c r="O107" s="99"/>
      <c r="P107" s="100"/>
      <c r="Q107" s="38"/>
      <c r="S107" s="38"/>
      <c r="T107" s="38"/>
      <c r="U107" s="38"/>
      <c r="V107" s="38"/>
    </row>
    <row r="108" spans="1:22">
      <c r="C108" s="101"/>
      <c r="D108" s="102"/>
      <c r="E108" s="102"/>
      <c r="F108" s="102"/>
      <c r="G108" s="103"/>
      <c r="H108" s="7"/>
      <c r="I108" s="7"/>
      <c r="J108" s="1"/>
      <c r="K108" s="115" t="s">
        <v>476</v>
      </c>
      <c r="L108" s="107"/>
      <c r="M108" s="107"/>
      <c r="N108" s="107"/>
      <c r="O108" s="107"/>
      <c r="P108" s="117"/>
      <c r="Q108" s="38"/>
      <c r="S108" s="38"/>
      <c r="T108" s="38"/>
      <c r="U108" s="38"/>
      <c r="V108" s="38"/>
    </row>
    <row r="109" spans="1:22" ht="15.75" thickBot="1">
      <c r="C109" s="104"/>
      <c r="D109" s="105"/>
      <c r="E109" s="105"/>
      <c r="F109" s="105"/>
      <c r="G109" s="106"/>
      <c r="H109" s="63"/>
      <c r="I109" s="63"/>
      <c r="J109" s="1"/>
      <c r="K109" s="116"/>
      <c r="L109" s="118"/>
      <c r="M109" s="118"/>
      <c r="N109" s="118"/>
      <c r="O109" s="118"/>
      <c r="P109" s="119"/>
    </row>
    <row r="111" spans="1:22">
      <c r="Q111" s="38"/>
      <c r="S111" s="38"/>
      <c r="T111" s="38"/>
      <c r="U111" s="38"/>
      <c r="V111" s="38"/>
    </row>
    <row r="112" spans="1:22">
      <c r="Q112" s="38"/>
      <c r="S112" s="38"/>
      <c r="T112" s="38"/>
      <c r="U112" s="38"/>
      <c r="V112" s="38"/>
    </row>
    <row r="113" spans="1:22">
      <c r="Q113" s="38"/>
      <c r="S113" s="38"/>
      <c r="T113" s="38"/>
      <c r="U113" s="38"/>
      <c r="V113" s="38"/>
    </row>
    <row r="114" spans="1:22">
      <c r="Q114" s="38"/>
      <c r="S114" s="38"/>
      <c r="T114" s="38"/>
      <c r="U114" s="38"/>
      <c r="V114" s="38"/>
    </row>
    <row r="115" spans="1:22">
      <c r="Q115" s="38"/>
      <c r="S115" s="38"/>
      <c r="T115" s="38"/>
      <c r="U115" s="38"/>
      <c r="V115" s="38"/>
    </row>
    <row r="116" spans="1:22">
      <c r="Q116" s="38"/>
      <c r="S116" s="38"/>
      <c r="T116" s="38"/>
      <c r="U116" s="38"/>
      <c r="V116" s="38"/>
    </row>
    <row r="117" spans="1:22">
      <c r="Q117" s="38"/>
      <c r="S117" s="38"/>
      <c r="T117" s="38"/>
      <c r="U117" s="38"/>
      <c r="V117" s="38"/>
    </row>
    <row r="118" spans="1:22">
      <c r="Q118" s="38"/>
      <c r="S118" s="38"/>
      <c r="T118" s="38"/>
      <c r="U118" s="38"/>
      <c r="V118" s="38"/>
    </row>
    <row r="119" spans="1:22">
      <c r="Q119" s="38"/>
      <c r="S119" s="38"/>
      <c r="T119" s="38"/>
      <c r="U119" s="38"/>
      <c r="V119" s="38"/>
    </row>
    <row r="121" spans="1:22"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</row>
    <row r="122" spans="1:22" ht="18">
      <c r="B122" s="91" t="s">
        <v>0</v>
      </c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</row>
    <row r="123" spans="1:22">
      <c r="B123" s="92" t="s">
        <v>1</v>
      </c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</row>
    <row r="124" spans="1:22">
      <c r="Q124" s="38"/>
      <c r="S124" s="38"/>
      <c r="T124" s="34" t="s">
        <v>460</v>
      </c>
      <c r="U124" s="38"/>
      <c r="V124" s="38"/>
    </row>
    <row r="125" spans="1:22">
      <c r="Q125" s="38"/>
      <c r="S125" s="38"/>
      <c r="T125" s="38"/>
      <c r="U125" s="38"/>
      <c r="V125" s="38"/>
    </row>
    <row r="126" spans="1:22">
      <c r="B126" s="93" t="s">
        <v>2</v>
      </c>
      <c r="C126" s="93"/>
      <c r="D126" s="44"/>
      <c r="E126" s="14"/>
      <c r="F126" s="9"/>
      <c r="G126" s="1"/>
      <c r="H126" t="s">
        <v>3</v>
      </c>
      <c r="I126" s="1"/>
      <c r="J126" s="21">
        <f ca="1">NOW()</f>
        <v>44623.682359953702</v>
      </c>
      <c r="K126" s="1"/>
      <c r="L126" s="1"/>
      <c r="M126" s="93" t="s">
        <v>4</v>
      </c>
      <c r="N126" s="93"/>
      <c r="O126" s="93"/>
      <c r="P126" s="88">
        <v>1</v>
      </c>
      <c r="Q126" s="5"/>
      <c r="R126" s="9"/>
      <c r="S126" s="38"/>
      <c r="T126" s="38"/>
      <c r="U126" s="38"/>
      <c r="V126" s="38"/>
    </row>
    <row r="127" spans="1:22">
      <c r="Q127" s="38"/>
      <c r="S127" s="38"/>
      <c r="T127" s="38"/>
      <c r="U127" s="38"/>
      <c r="V127" s="38"/>
    </row>
    <row r="128" spans="1:22">
      <c r="A128" s="89" t="s">
        <v>390</v>
      </c>
      <c r="B128" s="89" t="s">
        <v>5</v>
      </c>
      <c r="C128" s="89" t="s">
        <v>6</v>
      </c>
      <c r="D128" s="89" t="s">
        <v>7</v>
      </c>
      <c r="E128" s="89" t="s">
        <v>8</v>
      </c>
      <c r="F128" s="89" t="s">
        <v>9</v>
      </c>
      <c r="G128" s="89" t="s">
        <v>10</v>
      </c>
      <c r="H128" s="89" t="s">
        <v>11</v>
      </c>
      <c r="I128" s="89" t="s">
        <v>12</v>
      </c>
      <c r="J128" s="89" t="s">
        <v>13</v>
      </c>
      <c r="K128" s="89" t="s">
        <v>14</v>
      </c>
      <c r="L128" s="89" t="s">
        <v>9</v>
      </c>
      <c r="M128" s="89" t="s">
        <v>15</v>
      </c>
      <c r="N128" s="89" t="s">
        <v>16</v>
      </c>
      <c r="O128" s="89" t="s">
        <v>17</v>
      </c>
      <c r="P128" s="89" t="s">
        <v>456</v>
      </c>
      <c r="Q128" s="89"/>
      <c r="R128" s="89" t="s">
        <v>18</v>
      </c>
      <c r="S128" s="89" t="s">
        <v>455</v>
      </c>
      <c r="T128" s="89"/>
      <c r="U128" s="89"/>
      <c r="V128" s="89"/>
    </row>
    <row r="129" spans="1:24" ht="45.75" thickBot="1">
      <c r="A129" s="89"/>
      <c r="B129" s="89"/>
      <c r="C129" s="89"/>
      <c r="D129" s="89"/>
      <c r="E129" s="89"/>
      <c r="F129" s="90"/>
      <c r="G129" s="90"/>
      <c r="H129" s="90"/>
      <c r="I129" s="90"/>
      <c r="J129" s="89"/>
      <c r="K129" s="90"/>
      <c r="L129" s="90"/>
      <c r="M129" s="90"/>
      <c r="N129" s="90"/>
      <c r="O129" s="90"/>
      <c r="P129" s="36" t="s">
        <v>19</v>
      </c>
      <c r="Q129" s="36" t="s">
        <v>20</v>
      </c>
      <c r="R129" s="90"/>
      <c r="S129" s="36" t="s">
        <v>21</v>
      </c>
      <c r="T129" s="23" t="s">
        <v>22</v>
      </c>
      <c r="U129" s="23" t="s">
        <v>462</v>
      </c>
      <c r="V129" s="41" t="s">
        <v>23</v>
      </c>
    </row>
    <row r="130" spans="1:24" ht="73.5" customHeight="1">
      <c r="A130" s="37">
        <v>28</v>
      </c>
      <c r="B130" s="42"/>
      <c r="C130" s="43"/>
      <c r="D130" s="24" t="str">
        <f>IF(C130&gt;0,VLOOKUP(C130,Hoja2!$A$2:$B$200,2,0)," ")</f>
        <v xml:space="preserve"> </v>
      </c>
      <c r="E130" s="54"/>
      <c r="F130" s="52"/>
      <c r="G130" s="20" t="str">
        <f>IF(E130&gt;0,+B130-E130," ")</f>
        <v xml:space="preserve"> </v>
      </c>
      <c r="H130" s="53"/>
      <c r="I130" s="46"/>
      <c r="J130" s="24" t="str">
        <f>IF(I130&gt;0,VLOOKUP(I130,Hoja2!$A$2:$B$200,2,0)," ")</f>
        <v xml:space="preserve"> </v>
      </c>
      <c r="K130" s="53"/>
      <c r="L130" s="52"/>
      <c r="M130" s="20" t="str">
        <f>IF(K130&gt;0,H130+K130," ")</f>
        <v xml:space="preserve"> </v>
      </c>
      <c r="N130" s="46"/>
      <c r="O130" s="46"/>
      <c r="P130" s="45"/>
      <c r="Q130" s="45"/>
      <c r="R130" s="46"/>
      <c r="S130" s="45"/>
      <c r="T130" s="45"/>
      <c r="U130" s="45"/>
      <c r="V130" s="45"/>
      <c r="X130" s="39">
        <f t="shared" ref="X130:X137" si="9">+X131+K130-E130</f>
        <v>0</v>
      </c>
    </row>
    <row r="131" spans="1:24" ht="73.5" customHeight="1">
      <c r="A131" s="37">
        <v>29</v>
      </c>
      <c r="B131" s="42"/>
      <c r="C131" s="43"/>
      <c r="D131" s="24" t="str">
        <f>IF(C131&gt;0,VLOOKUP(C131,Hoja2!$A$2:$B$200,2,0)," ")</f>
        <v xml:space="preserve"> </v>
      </c>
      <c r="E131" s="54"/>
      <c r="F131" s="52"/>
      <c r="G131" s="20" t="str">
        <f t="shared" ref="G131:G138" si="10">IF(E131&gt;0,+B131-E131," ")</f>
        <v xml:space="preserve"> </v>
      </c>
      <c r="H131" s="53"/>
      <c r="I131" s="46"/>
      <c r="J131" s="24" t="str">
        <f>IF(I131&gt;0,VLOOKUP(I131,Hoja2!$A$2:$B$200,2,0)," ")</f>
        <v xml:space="preserve"> </v>
      </c>
      <c r="K131" s="53"/>
      <c r="L131" s="52"/>
      <c r="M131" s="20" t="str">
        <f t="shared" ref="M131:M138" si="11">IF(K131&gt;0,H131+K131," ")</f>
        <v xml:space="preserve"> </v>
      </c>
      <c r="N131" s="46"/>
      <c r="O131" s="46"/>
      <c r="P131" s="45"/>
      <c r="Q131" s="45"/>
      <c r="R131" s="46"/>
      <c r="S131" s="46"/>
      <c r="T131" s="47"/>
      <c r="U131" s="48"/>
      <c r="V131" s="49"/>
      <c r="X131" s="39">
        <f t="shared" si="9"/>
        <v>0</v>
      </c>
    </row>
    <row r="132" spans="1:24" ht="73.5" customHeight="1">
      <c r="A132" s="37">
        <v>30</v>
      </c>
      <c r="B132" s="42"/>
      <c r="C132" s="43"/>
      <c r="D132" s="24" t="str">
        <f>IF(C132&gt;0,VLOOKUP(C132,Hoja2!$A$2:$B$200,2,0)," ")</f>
        <v xml:space="preserve"> </v>
      </c>
      <c r="E132" s="54"/>
      <c r="F132" s="52"/>
      <c r="G132" s="20" t="str">
        <f t="shared" si="10"/>
        <v xml:space="preserve"> </v>
      </c>
      <c r="H132" s="53"/>
      <c r="I132" s="46"/>
      <c r="J132" s="24" t="str">
        <f>IF(I132&gt;0,VLOOKUP(I132,Hoja2!$A$2:$B$200,2,0)," ")</f>
        <v xml:space="preserve"> </v>
      </c>
      <c r="K132" s="53"/>
      <c r="L132" s="52"/>
      <c r="M132" s="20" t="str">
        <f t="shared" si="11"/>
        <v xml:space="preserve"> </v>
      </c>
      <c r="N132" s="46"/>
      <c r="O132" s="46"/>
      <c r="P132" s="45"/>
      <c r="Q132" s="45"/>
      <c r="R132" s="46"/>
      <c r="S132" s="46"/>
      <c r="T132" s="47"/>
      <c r="U132" s="48"/>
      <c r="V132" s="49"/>
      <c r="X132" s="39">
        <f t="shared" si="9"/>
        <v>0</v>
      </c>
    </row>
    <row r="133" spans="1:24" ht="73.5" customHeight="1">
      <c r="A133" s="37">
        <v>31</v>
      </c>
      <c r="B133" s="42"/>
      <c r="C133" s="43"/>
      <c r="D133" s="24" t="str">
        <f>IF(C133&gt;0,VLOOKUP(C133,Hoja2!$A$2:$B$200,2,0)," ")</f>
        <v xml:space="preserve"> </v>
      </c>
      <c r="E133" s="54"/>
      <c r="F133" s="52"/>
      <c r="G133" s="20" t="str">
        <f t="shared" si="10"/>
        <v xml:space="preserve"> </v>
      </c>
      <c r="H133" s="53"/>
      <c r="I133" s="46"/>
      <c r="J133" s="24" t="str">
        <f>IF(I133&gt;0,VLOOKUP(I133,Hoja2!$A$2:$B$200,2,0)," ")</f>
        <v xml:space="preserve"> </v>
      </c>
      <c r="K133" s="53"/>
      <c r="L133" s="52"/>
      <c r="M133" s="20" t="str">
        <f t="shared" si="11"/>
        <v xml:space="preserve"> </v>
      </c>
      <c r="N133" s="46"/>
      <c r="O133" s="46"/>
      <c r="P133" s="45"/>
      <c r="Q133" s="45"/>
      <c r="R133" s="46"/>
      <c r="S133" s="46"/>
      <c r="T133" s="47"/>
      <c r="U133" s="48"/>
      <c r="V133" s="49"/>
      <c r="X133" s="39">
        <f t="shared" si="9"/>
        <v>0</v>
      </c>
    </row>
    <row r="134" spans="1:24" ht="73.5" customHeight="1">
      <c r="A134" s="37">
        <v>32</v>
      </c>
      <c r="B134" s="42"/>
      <c r="C134" s="43"/>
      <c r="D134" s="24" t="str">
        <f>IF(C134&gt;0,VLOOKUP(C134,Hoja2!$A$2:$B$200,2,0)," ")</f>
        <v xml:space="preserve"> </v>
      </c>
      <c r="E134" s="54"/>
      <c r="F134" s="52"/>
      <c r="G134" s="20" t="str">
        <f t="shared" si="10"/>
        <v xml:space="preserve"> </v>
      </c>
      <c r="H134" s="53"/>
      <c r="I134" s="46"/>
      <c r="J134" s="24" t="str">
        <f>IF(I134&gt;0,VLOOKUP(I134,Hoja2!$A$2:$B$200,2,0)," ")</f>
        <v xml:space="preserve"> </v>
      </c>
      <c r="K134" s="53"/>
      <c r="L134" s="52"/>
      <c r="M134" s="20" t="str">
        <f t="shared" si="11"/>
        <v xml:space="preserve"> </v>
      </c>
      <c r="N134" s="46"/>
      <c r="O134" s="46"/>
      <c r="P134" s="45"/>
      <c r="Q134" s="45"/>
      <c r="R134" s="46"/>
      <c r="S134" s="46"/>
      <c r="T134" s="47"/>
      <c r="U134" s="48"/>
      <c r="V134" s="49"/>
      <c r="X134" s="39">
        <f t="shared" si="9"/>
        <v>0</v>
      </c>
    </row>
    <row r="135" spans="1:24" ht="73.5" customHeight="1">
      <c r="A135" s="37">
        <v>33</v>
      </c>
      <c r="B135" s="42"/>
      <c r="C135" s="43"/>
      <c r="D135" s="24" t="str">
        <f>IF(C135&gt;0,VLOOKUP(C135,Hoja2!$A$2:$B$200,2,0)," ")</f>
        <v xml:space="preserve"> </v>
      </c>
      <c r="E135" s="54"/>
      <c r="F135" s="52"/>
      <c r="G135" s="20" t="str">
        <f t="shared" si="10"/>
        <v xml:space="preserve"> </v>
      </c>
      <c r="H135" s="53"/>
      <c r="I135" s="46"/>
      <c r="J135" s="24" t="str">
        <f>IF(I135&gt;0,VLOOKUP(I135,Hoja2!$A$2:$B$200,2,0)," ")</f>
        <v xml:space="preserve"> </v>
      </c>
      <c r="K135" s="53"/>
      <c r="L135" s="52"/>
      <c r="M135" s="20" t="str">
        <f t="shared" si="11"/>
        <v xml:space="preserve"> </v>
      </c>
      <c r="N135" s="46"/>
      <c r="O135" s="46"/>
      <c r="P135" s="45"/>
      <c r="Q135" s="45"/>
      <c r="R135" s="46"/>
      <c r="S135" s="46"/>
      <c r="T135" s="47"/>
      <c r="U135" s="48"/>
      <c r="V135" s="49"/>
      <c r="X135" s="39">
        <f t="shared" si="9"/>
        <v>0</v>
      </c>
    </row>
    <row r="136" spans="1:24" ht="73.5" customHeight="1">
      <c r="A136" s="37">
        <v>34</v>
      </c>
      <c r="B136" s="42"/>
      <c r="C136" s="43"/>
      <c r="D136" s="24" t="str">
        <f>IF(C136&gt;0,VLOOKUP(C136,Hoja2!$A$2:$B$200,2,0)," ")</f>
        <v xml:space="preserve"> </v>
      </c>
      <c r="E136" s="54"/>
      <c r="F136" s="52"/>
      <c r="G136" s="20" t="str">
        <f t="shared" si="10"/>
        <v xml:space="preserve"> </v>
      </c>
      <c r="H136" s="53"/>
      <c r="I136" s="46"/>
      <c r="J136" s="24" t="str">
        <f>IF(I136&gt;0,VLOOKUP(I136,Hoja2!$A$2:$B$200,2,0)," ")</f>
        <v xml:space="preserve"> </v>
      </c>
      <c r="K136" s="53"/>
      <c r="L136" s="52"/>
      <c r="M136" s="20" t="str">
        <f t="shared" si="11"/>
        <v xml:space="preserve"> </v>
      </c>
      <c r="N136" s="46"/>
      <c r="O136" s="46"/>
      <c r="P136" s="45"/>
      <c r="Q136" s="45"/>
      <c r="R136" s="46"/>
      <c r="S136" s="46"/>
      <c r="T136" s="47"/>
      <c r="U136" s="48"/>
      <c r="V136" s="49"/>
      <c r="X136" s="39">
        <f t="shared" si="9"/>
        <v>0</v>
      </c>
    </row>
    <row r="137" spans="1:24" ht="73.5" customHeight="1">
      <c r="A137" s="37">
        <v>35</v>
      </c>
      <c r="B137" s="42"/>
      <c r="C137" s="43"/>
      <c r="D137" s="24" t="str">
        <f>IF(C137&gt;0,VLOOKUP(C137,Hoja2!$A$2:$B$200,2,0)," ")</f>
        <v xml:space="preserve"> </v>
      </c>
      <c r="E137" s="54"/>
      <c r="F137" s="52"/>
      <c r="G137" s="20" t="str">
        <f t="shared" si="10"/>
        <v xml:space="preserve"> </v>
      </c>
      <c r="H137" s="53"/>
      <c r="I137" s="46"/>
      <c r="J137" s="24" t="str">
        <f>IF(I137&gt;0,VLOOKUP(I137,Hoja2!$A$2:$B$200,2,0)," ")</f>
        <v xml:space="preserve"> </v>
      </c>
      <c r="K137" s="53"/>
      <c r="L137" s="52"/>
      <c r="M137" s="20" t="str">
        <f t="shared" si="11"/>
        <v xml:space="preserve"> </v>
      </c>
      <c r="N137" s="46"/>
      <c r="O137" s="46"/>
      <c r="P137" s="45"/>
      <c r="Q137" s="45"/>
      <c r="R137" s="46"/>
      <c r="S137" s="46"/>
      <c r="T137" s="47"/>
      <c r="U137" s="48"/>
      <c r="V137" s="49"/>
      <c r="X137" s="39">
        <f t="shared" si="9"/>
        <v>0</v>
      </c>
    </row>
    <row r="138" spans="1:24" ht="73.5" customHeight="1">
      <c r="A138" s="37">
        <v>36</v>
      </c>
      <c r="B138" s="42"/>
      <c r="C138" s="43"/>
      <c r="D138" s="24" t="str">
        <f>IF(C138&gt;0,VLOOKUP(C138,Hoja2!$A$2:$B$200,2,0)," ")</f>
        <v xml:space="preserve"> </v>
      </c>
      <c r="E138" s="54"/>
      <c r="F138" s="52"/>
      <c r="G138" s="20" t="str">
        <f t="shared" si="10"/>
        <v xml:space="preserve"> </v>
      </c>
      <c r="H138" s="53"/>
      <c r="I138" s="46"/>
      <c r="J138" s="24" t="str">
        <f>IF(I138&gt;0,VLOOKUP(I138,Hoja2!$A$2:$B$200,2,0)," ")</f>
        <v xml:space="preserve"> </v>
      </c>
      <c r="K138" s="53"/>
      <c r="L138" s="52"/>
      <c r="M138" s="20" t="str">
        <f t="shared" si="11"/>
        <v xml:space="preserve"> </v>
      </c>
      <c r="N138" s="46"/>
      <c r="O138" s="46"/>
      <c r="P138" s="45"/>
      <c r="Q138" s="45"/>
      <c r="R138" s="46"/>
      <c r="S138" s="46"/>
      <c r="T138" s="50"/>
      <c r="U138" s="46"/>
      <c r="V138" s="51"/>
      <c r="X138" s="39">
        <f>+K138-E138</f>
        <v>0</v>
      </c>
    </row>
    <row r="139" spans="1:24">
      <c r="A139" s="3"/>
      <c r="B139" s="12"/>
      <c r="C139" s="11"/>
      <c r="D139" s="6"/>
      <c r="E139" s="12">
        <f>SUM(E130:E138)</f>
        <v>0</v>
      </c>
      <c r="F139" s="12"/>
      <c r="G139" s="12"/>
      <c r="H139" s="12"/>
      <c r="I139" s="6"/>
      <c r="J139" s="6"/>
      <c r="K139" s="12">
        <f>SUM(K130:K138)</f>
        <v>0</v>
      </c>
      <c r="L139" s="12"/>
      <c r="M139" s="12"/>
      <c r="N139" s="7"/>
      <c r="O139" s="6"/>
      <c r="P139" s="6"/>
      <c r="Q139" s="8"/>
      <c r="R139" s="6"/>
      <c r="S139" s="8"/>
      <c r="T139" s="8"/>
      <c r="U139" s="8"/>
      <c r="V139" s="8"/>
    </row>
    <row r="140" spans="1:24">
      <c r="A140" s="3"/>
      <c r="B140" s="3"/>
      <c r="C140" s="6"/>
      <c r="D140" s="6"/>
      <c r="E140" s="7"/>
      <c r="F140" s="7"/>
      <c r="G140" s="7"/>
      <c r="H140" s="7"/>
      <c r="I140" s="6"/>
      <c r="J140" s="6"/>
      <c r="K140" s="6"/>
      <c r="L140" s="6"/>
      <c r="M140" s="7"/>
      <c r="N140" s="7"/>
      <c r="O140" s="6"/>
      <c r="P140" s="6"/>
      <c r="Q140" s="8"/>
      <c r="R140" s="6"/>
      <c r="S140" s="8"/>
      <c r="T140" s="8"/>
      <c r="U140" s="8"/>
      <c r="V140" s="8"/>
    </row>
    <row r="141" spans="1:24">
      <c r="A141" s="3"/>
      <c r="B141" s="22"/>
      <c r="C141" s="6"/>
      <c r="D141" s="6"/>
      <c r="E141" s="7"/>
      <c r="F141" s="7"/>
      <c r="G141" s="7"/>
      <c r="H141" s="7"/>
      <c r="I141" s="6"/>
      <c r="J141" s="6"/>
      <c r="K141" s="6"/>
      <c r="L141" s="6"/>
      <c r="M141" s="7"/>
      <c r="N141" s="7"/>
      <c r="O141" s="6"/>
      <c r="P141" s="6"/>
      <c r="Q141" s="8"/>
      <c r="R141" s="6"/>
      <c r="S141" s="8"/>
      <c r="T141" s="8"/>
      <c r="U141" s="8"/>
      <c r="V141" s="8"/>
    </row>
    <row r="142" spans="1:24">
      <c r="B142" s="19"/>
      <c r="E142" s="4"/>
      <c r="F142" s="4"/>
      <c r="Q142" s="38"/>
      <c r="S142" s="38"/>
      <c r="T142" s="38"/>
      <c r="U142" s="38"/>
      <c r="V142" s="38"/>
    </row>
    <row r="143" spans="1:24">
      <c r="C143" s="107" t="s">
        <v>28</v>
      </c>
      <c r="D143" s="107"/>
      <c r="E143" s="107"/>
      <c r="F143" s="107"/>
      <c r="G143" s="107"/>
      <c r="Q143" s="38"/>
      <c r="S143" s="38"/>
      <c r="T143" s="38"/>
      <c r="U143" s="38"/>
      <c r="V143" s="38"/>
    </row>
    <row r="144" spans="1:24">
      <c r="C144" s="107"/>
      <c r="D144" s="107"/>
      <c r="E144" s="107"/>
      <c r="F144" s="107"/>
      <c r="G144" s="107"/>
      <c r="Q144" s="38"/>
      <c r="S144" s="38"/>
      <c r="T144" s="38"/>
      <c r="U144" s="38"/>
      <c r="V144" s="38"/>
    </row>
    <row r="145" spans="3:22">
      <c r="C145" s="107"/>
      <c r="D145" s="107"/>
      <c r="E145" s="107"/>
      <c r="F145" s="107"/>
      <c r="G145" s="107"/>
      <c r="H145" s="15"/>
      <c r="Q145" s="38"/>
      <c r="S145" s="38"/>
      <c r="T145" s="38"/>
      <c r="U145" s="38"/>
      <c r="V145" s="38"/>
    </row>
    <row r="146" spans="3:22" ht="15.75" thickBot="1">
      <c r="E146" s="4"/>
      <c r="F146" s="4"/>
      <c r="G146" s="4"/>
      <c r="H146" s="4"/>
      <c r="Q146" s="38"/>
      <c r="S146" s="38"/>
      <c r="T146" s="38"/>
      <c r="U146" s="38"/>
      <c r="V146" s="38"/>
    </row>
    <row r="147" spans="3:22" ht="15.75" thickBot="1">
      <c r="C147" s="108" t="s">
        <v>29</v>
      </c>
      <c r="D147" s="109"/>
      <c r="E147" s="109"/>
      <c r="F147" s="109"/>
      <c r="G147" s="110"/>
      <c r="H147" s="58"/>
      <c r="I147" s="58"/>
      <c r="J147" s="58"/>
      <c r="K147" s="111" t="s">
        <v>470</v>
      </c>
      <c r="L147" s="112"/>
      <c r="M147" s="112"/>
      <c r="N147" s="112"/>
      <c r="O147" s="112"/>
      <c r="P147" s="113"/>
      <c r="Q147" s="38"/>
      <c r="S147" s="38"/>
      <c r="T147" s="38"/>
      <c r="U147" s="38"/>
      <c r="V147" s="38"/>
    </row>
    <row r="148" spans="3:22">
      <c r="C148" s="94" t="s">
        <v>471</v>
      </c>
      <c r="D148" s="95"/>
      <c r="E148" s="95"/>
      <c r="F148" s="95"/>
      <c r="G148" s="96"/>
      <c r="H148" s="59"/>
      <c r="I148" s="59"/>
      <c r="J148" s="59"/>
      <c r="K148" s="60" t="s">
        <v>472</v>
      </c>
      <c r="L148" s="61" t="s">
        <v>473</v>
      </c>
      <c r="M148" s="97" t="s">
        <v>474</v>
      </c>
      <c r="N148" s="97"/>
      <c r="O148" s="97"/>
      <c r="P148" s="98"/>
      <c r="Q148" s="38"/>
      <c r="S148" s="38"/>
      <c r="T148" s="38"/>
      <c r="U148" s="38"/>
      <c r="V148" s="38"/>
    </row>
    <row r="149" spans="3:22">
      <c r="C149" s="101" t="s">
        <v>30</v>
      </c>
      <c r="D149" s="102"/>
      <c r="E149" s="102"/>
      <c r="F149" s="102"/>
      <c r="G149" s="103"/>
      <c r="H149" s="57"/>
      <c r="I149" s="57"/>
      <c r="J149" s="57"/>
      <c r="K149" s="62" t="s">
        <v>475</v>
      </c>
      <c r="L149" s="1" t="s">
        <v>473</v>
      </c>
      <c r="M149" s="99"/>
      <c r="N149" s="99"/>
      <c r="O149" s="99"/>
      <c r="P149" s="100"/>
      <c r="Q149" s="38"/>
      <c r="S149" s="38"/>
      <c r="T149" s="38"/>
      <c r="U149" s="38"/>
      <c r="V149" s="38"/>
    </row>
    <row r="150" spans="3:22">
      <c r="C150" s="101"/>
      <c r="D150" s="102"/>
      <c r="E150" s="102"/>
      <c r="F150" s="102"/>
      <c r="G150" s="103"/>
      <c r="H150" s="7"/>
      <c r="I150" s="7"/>
      <c r="J150" s="1"/>
      <c r="K150" s="115" t="s">
        <v>476</v>
      </c>
      <c r="L150" s="107"/>
      <c r="M150" s="107"/>
      <c r="N150" s="107"/>
      <c r="O150" s="107"/>
      <c r="P150" s="117"/>
      <c r="Q150" s="38"/>
      <c r="S150" s="38"/>
      <c r="T150" s="38"/>
      <c r="U150" s="38"/>
      <c r="V150" s="38"/>
    </row>
    <row r="151" spans="3:22" ht="15.75" thickBot="1">
      <c r="C151" s="104"/>
      <c r="D151" s="105"/>
      <c r="E151" s="105"/>
      <c r="F151" s="105"/>
      <c r="G151" s="106"/>
      <c r="H151" s="63"/>
      <c r="I151" s="63"/>
      <c r="J151" s="1"/>
      <c r="K151" s="116"/>
      <c r="L151" s="118"/>
      <c r="M151" s="118"/>
      <c r="N151" s="118"/>
      <c r="O151" s="118"/>
      <c r="P151" s="119"/>
      <c r="Q151" s="38"/>
      <c r="S151" s="38"/>
      <c r="T151" s="38"/>
      <c r="U151" s="38"/>
      <c r="V151" s="38"/>
    </row>
    <row r="155" spans="3:22">
      <c r="Q155" s="38"/>
      <c r="S155" s="38"/>
      <c r="T155" s="38"/>
      <c r="U155" s="38"/>
      <c r="V155" s="38"/>
    </row>
    <row r="156" spans="3:22">
      <c r="Q156" s="38"/>
      <c r="S156" s="38"/>
      <c r="T156" s="38"/>
      <c r="U156" s="38"/>
      <c r="V156" s="38"/>
    </row>
    <row r="157" spans="3:22">
      <c r="Q157" s="38"/>
      <c r="S157" s="38"/>
      <c r="T157" s="38"/>
      <c r="U157" s="38"/>
      <c r="V157" s="38"/>
    </row>
    <row r="158" spans="3:22">
      <c r="Q158" s="38"/>
      <c r="S158" s="38"/>
      <c r="T158" s="38"/>
      <c r="U158" s="38"/>
      <c r="V158" s="38"/>
    </row>
    <row r="159" spans="3:22">
      <c r="Q159" s="38"/>
      <c r="S159" s="38"/>
      <c r="T159" s="38"/>
      <c r="U159" s="38"/>
      <c r="V159" s="38"/>
    </row>
    <row r="160" spans="3:22">
      <c r="Q160" s="38"/>
      <c r="S160" s="38"/>
      <c r="T160" s="38"/>
      <c r="U160" s="38"/>
      <c r="V160" s="38"/>
    </row>
    <row r="161" spans="1:24">
      <c r="Q161" s="38"/>
      <c r="S161" s="38"/>
      <c r="T161" s="38"/>
      <c r="U161" s="38"/>
      <c r="V161" s="38"/>
    </row>
    <row r="162" spans="1:24">
      <c r="Q162" s="38"/>
      <c r="S162" s="38"/>
      <c r="T162" s="38"/>
      <c r="U162" s="38"/>
      <c r="V162" s="38"/>
    </row>
    <row r="164" spans="1:24"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</row>
    <row r="165" spans="1:24" ht="18">
      <c r="B165" s="91" t="s">
        <v>0</v>
      </c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</row>
    <row r="166" spans="1:24">
      <c r="B166" s="92" t="s">
        <v>1</v>
      </c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</row>
    <row r="167" spans="1:24">
      <c r="Q167" s="38"/>
      <c r="S167" s="38"/>
      <c r="T167" s="34" t="s">
        <v>461</v>
      </c>
      <c r="U167" s="38"/>
      <c r="V167" s="38"/>
    </row>
    <row r="168" spans="1:24">
      <c r="Q168" s="38"/>
      <c r="S168" s="38"/>
      <c r="T168" s="38"/>
      <c r="U168" s="38"/>
      <c r="V168" s="38"/>
    </row>
    <row r="169" spans="1:24">
      <c r="B169" s="93" t="s">
        <v>2</v>
      </c>
      <c r="C169" s="93"/>
      <c r="D169" s="44"/>
      <c r="E169" s="14"/>
      <c r="F169" s="9"/>
      <c r="G169" s="1"/>
      <c r="H169" t="s">
        <v>3</v>
      </c>
      <c r="I169" s="1"/>
      <c r="J169" s="21">
        <f ca="1">NOW()</f>
        <v>44623.682359953702</v>
      </c>
      <c r="K169" s="1"/>
      <c r="L169" s="1"/>
      <c r="M169" s="93" t="s">
        <v>4</v>
      </c>
      <c r="N169" s="93"/>
      <c r="O169" s="93"/>
      <c r="P169" s="88">
        <v>1</v>
      </c>
      <c r="Q169" s="5"/>
      <c r="R169" s="9"/>
      <c r="S169" s="38"/>
      <c r="T169" s="38"/>
      <c r="U169" s="38"/>
      <c r="V169" s="38"/>
    </row>
    <row r="170" spans="1:24">
      <c r="Q170" s="38"/>
      <c r="S170" s="38"/>
      <c r="T170" s="38"/>
      <c r="U170" s="38"/>
      <c r="V170" s="38"/>
    </row>
    <row r="171" spans="1:24">
      <c r="A171" s="89" t="s">
        <v>390</v>
      </c>
      <c r="B171" s="89" t="s">
        <v>5</v>
      </c>
      <c r="C171" s="89" t="s">
        <v>6</v>
      </c>
      <c r="D171" s="89" t="s">
        <v>7</v>
      </c>
      <c r="E171" s="89" t="s">
        <v>8</v>
      </c>
      <c r="F171" s="89" t="s">
        <v>9</v>
      </c>
      <c r="G171" s="89" t="s">
        <v>10</v>
      </c>
      <c r="H171" s="89" t="s">
        <v>11</v>
      </c>
      <c r="I171" s="89" t="s">
        <v>12</v>
      </c>
      <c r="J171" s="89" t="s">
        <v>13</v>
      </c>
      <c r="K171" s="89" t="s">
        <v>14</v>
      </c>
      <c r="L171" s="89" t="s">
        <v>9</v>
      </c>
      <c r="M171" s="89" t="s">
        <v>15</v>
      </c>
      <c r="N171" s="89" t="s">
        <v>16</v>
      </c>
      <c r="O171" s="89" t="s">
        <v>17</v>
      </c>
      <c r="P171" s="89" t="s">
        <v>456</v>
      </c>
      <c r="Q171" s="89"/>
      <c r="R171" s="89" t="s">
        <v>18</v>
      </c>
      <c r="S171" s="89" t="s">
        <v>455</v>
      </c>
      <c r="T171" s="89"/>
      <c r="U171" s="89"/>
      <c r="V171" s="89"/>
    </row>
    <row r="172" spans="1:24" ht="45.75" thickBot="1">
      <c r="A172" s="89"/>
      <c r="B172" s="89"/>
      <c r="C172" s="89"/>
      <c r="D172" s="89"/>
      <c r="E172" s="89"/>
      <c r="F172" s="90"/>
      <c r="G172" s="90"/>
      <c r="H172" s="90"/>
      <c r="I172" s="90"/>
      <c r="J172" s="89"/>
      <c r="K172" s="90"/>
      <c r="L172" s="90"/>
      <c r="M172" s="90"/>
      <c r="N172" s="90"/>
      <c r="O172" s="90"/>
      <c r="P172" s="36" t="s">
        <v>19</v>
      </c>
      <c r="Q172" s="36" t="s">
        <v>20</v>
      </c>
      <c r="R172" s="90"/>
      <c r="S172" s="36" t="s">
        <v>21</v>
      </c>
      <c r="T172" s="23" t="s">
        <v>22</v>
      </c>
      <c r="U172" s="23" t="s">
        <v>462</v>
      </c>
      <c r="V172" s="41" t="s">
        <v>23</v>
      </c>
    </row>
    <row r="173" spans="1:24" ht="73.5" customHeight="1">
      <c r="A173" s="37">
        <v>37</v>
      </c>
      <c r="B173" s="42"/>
      <c r="C173" s="43"/>
      <c r="D173" s="24" t="str">
        <f>IF(C173&gt;0,VLOOKUP(C173,Hoja2!$A$2:$B$200,2,0)," ")</f>
        <v xml:space="preserve"> </v>
      </c>
      <c r="E173" s="54"/>
      <c r="F173" s="52"/>
      <c r="G173" s="20" t="str">
        <f>IF(E173&gt;0,+B173-E173," ")</f>
        <v xml:space="preserve"> </v>
      </c>
      <c r="H173" s="53"/>
      <c r="I173" s="46"/>
      <c r="J173" s="24" t="str">
        <f>IF(I173&gt;0,VLOOKUP(I173,Hoja2!$A$2:$B$200,2,0)," ")</f>
        <v xml:space="preserve"> </v>
      </c>
      <c r="K173" s="53"/>
      <c r="L173" s="52"/>
      <c r="M173" s="20" t="str">
        <f>IF(K173&gt;0,H173+K173," ")</f>
        <v xml:space="preserve"> </v>
      </c>
      <c r="N173" s="46"/>
      <c r="O173" s="46"/>
      <c r="P173" s="45"/>
      <c r="Q173" s="45"/>
      <c r="R173" s="46"/>
      <c r="S173" s="45"/>
      <c r="T173" s="45"/>
      <c r="U173" s="45"/>
      <c r="V173" s="45"/>
      <c r="X173" s="39">
        <f t="shared" ref="X173:X180" si="12">+X174+K173-E173</f>
        <v>0</v>
      </c>
    </row>
    <row r="174" spans="1:24" ht="73.5" customHeight="1">
      <c r="A174" s="37">
        <v>38</v>
      </c>
      <c r="B174" s="42"/>
      <c r="C174" s="43"/>
      <c r="D174" s="24" t="str">
        <f>IF(C174&gt;0,VLOOKUP(C174,Hoja2!$A$2:$B$200,2,0)," ")</f>
        <v xml:space="preserve"> </v>
      </c>
      <c r="E174" s="54"/>
      <c r="F174" s="52"/>
      <c r="G174" s="20" t="str">
        <f t="shared" ref="G174:G181" si="13">IF(E174&gt;0,+B174-E174," ")</f>
        <v xml:space="preserve"> </v>
      </c>
      <c r="H174" s="53"/>
      <c r="I174" s="46"/>
      <c r="J174" s="24" t="str">
        <f>IF(I174&gt;0,VLOOKUP(I174,Hoja2!$A$2:$B$200,2,0)," ")</f>
        <v xml:space="preserve"> </v>
      </c>
      <c r="K174" s="53"/>
      <c r="L174" s="52"/>
      <c r="M174" s="20" t="str">
        <f t="shared" ref="M174:M181" si="14">IF(K174&gt;0,H174+K174," ")</f>
        <v xml:space="preserve"> </v>
      </c>
      <c r="N174" s="46"/>
      <c r="O174" s="46"/>
      <c r="P174" s="45"/>
      <c r="Q174" s="45"/>
      <c r="R174" s="46"/>
      <c r="S174" s="46"/>
      <c r="T174" s="47"/>
      <c r="U174" s="48"/>
      <c r="V174" s="49"/>
      <c r="X174" s="39">
        <f t="shared" si="12"/>
        <v>0</v>
      </c>
    </row>
    <row r="175" spans="1:24" ht="73.5" customHeight="1">
      <c r="A175" s="37">
        <v>39</v>
      </c>
      <c r="B175" s="42"/>
      <c r="C175" s="43"/>
      <c r="D175" s="24" t="str">
        <f>IF(C175&gt;0,VLOOKUP(C175,Hoja2!$A$2:$B$200,2,0)," ")</f>
        <v xml:space="preserve"> </v>
      </c>
      <c r="E175" s="54"/>
      <c r="F175" s="52"/>
      <c r="G175" s="20" t="str">
        <f t="shared" si="13"/>
        <v xml:space="preserve"> </v>
      </c>
      <c r="H175" s="53"/>
      <c r="I175" s="46"/>
      <c r="J175" s="24" t="str">
        <f>IF(I175&gt;0,VLOOKUP(I175,Hoja2!$A$2:$B$200,2,0)," ")</f>
        <v xml:space="preserve"> </v>
      </c>
      <c r="K175" s="53"/>
      <c r="L175" s="52"/>
      <c r="M175" s="20" t="str">
        <f t="shared" si="14"/>
        <v xml:space="preserve"> </v>
      </c>
      <c r="N175" s="46"/>
      <c r="O175" s="46"/>
      <c r="P175" s="45"/>
      <c r="Q175" s="45"/>
      <c r="R175" s="46"/>
      <c r="S175" s="46"/>
      <c r="T175" s="47"/>
      <c r="U175" s="48"/>
      <c r="V175" s="49"/>
      <c r="X175" s="39">
        <f t="shared" si="12"/>
        <v>0</v>
      </c>
    </row>
    <row r="176" spans="1:24" ht="73.5" customHeight="1">
      <c r="A176" s="37">
        <v>40</v>
      </c>
      <c r="B176" s="42"/>
      <c r="C176" s="43"/>
      <c r="D176" s="24" t="str">
        <f>IF(C176&gt;0,VLOOKUP(C176,Hoja2!$A$2:$B$200,2,0)," ")</f>
        <v xml:space="preserve"> </v>
      </c>
      <c r="E176" s="54"/>
      <c r="F176" s="52"/>
      <c r="G176" s="20" t="str">
        <f t="shared" si="13"/>
        <v xml:space="preserve"> </v>
      </c>
      <c r="H176" s="53"/>
      <c r="I176" s="46"/>
      <c r="J176" s="24" t="str">
        <f>IF(I176&gt;0,VLOOKUP(I176,Hoja2!$A$2:$B$200,2,0)," ")</f>
        <v xml:space="preserve"> </v>
      </c>
      <c r="K176" s="53"/>
      <c r="L176" s="52"/>
      <c r="M176" s="20" t="str">
        <f t="shared" si="14"/>
        <v xml:space="preserve"> </v>
      </c>
      <c r="N176" s="46"/>
      <c r="O176" s="46"/>
      <c r="P176" s="45"/>
      <c r="Q176" s="45"/>
      <c r="R176" s="46"/>
      <c r="S176" s="46"/>
      <c r="T176" s="47"/>
      <c r="U176" s="48"/>
      <c r="V176" s="49"/>
      <c r="X176" s="39">
        <f t="shared" si="12"/>
        <v>0</v>
      </c>
    </row>
    <row r="177" spans="1:24" ht="73.5" customHeight="1">
      <c r="A177" s="37">
        <v>41</v>
      </c>
      <c r="B177" s="42"/>
      <c r="C177" s="43"/>
      <c r="D177" s="24" t="str">
        <f>IF(C177&gt;0,VLOOKUP(C177,Hoja2!$A$2:$B$200,2,0)," ")</f>
        <v xml:space="preserve"> </v>
      </c>
      <c r="E177" s="54"/>
      <c r="F177" s="52"/>
      <c r="G177" s="20" t="str">
        <f t="shared" si="13"/>
        <v xml:space="preserve"> </v>
      </c>
      <c r="H177" s="53"/>
      <c r="I177" s="46"/>
      <c r="J177" s="24" t="str">
        <f>IF(I177&gt;0,VLOOKUP(I177,Hoja2!$A$2:$B$200,2,0)," ")</f>
        <v xml:space="preserve"> </v>
      </c>
      <c r="K177" s="53"/>
      <c r="L177" s="52"/>
      <c r="M177" s="20" t="str">
        <f t="shared" si="14"/>
        <v xml:space="preserve"> </v>
      </c>
      <c r="N177" s="46"/>
      <c r="O177" s="46"/>
      <c r="P177" s="45"/>
      <c r="Q177" s="45"/>
      <c r="R177" s="46"/>
      <c r="S177" s="46"/>
      <c r="T177" s="47"/>
      <c r="U177" s="48"/>
      <c r="V177" s="49"/>
      <c r="X177" s="39">
        <f t="shared" si="12"/>
        <v>0</v>
      </c>
    </row>
    <row r="178" spans="1:24" ht="73.5" customHeight="1">
      <c r="A178" s="37">
        <v>42</v>
      </c>
      <c r="B178" s="42"/>
      <c r="C178" s="43"/>
      <c r="D178" s="24" t="str">
        <f>IF(C178&gt;0,VLOOKUP(C178,Hoja2!$A$2:$B$200,2,0)," ")</f>
        <v xml:space="preserve"> </v>
      </c>
      <c r="E178" s="54"/>
      <c r="F178" s="52"/>
      <c r="G178" s="20" t="str">
        <f t="shared" si="13"/>
        <v xml:space="preserve"> </v>
      </c>
      <c r="H178" s="53"/>
      <c r="I178" s="46"/>
      <c r="J178" s="24" t="str">
        <f>IF(I178&gt;0,VLOOKUP(I178,Hoja2!$A$2:$B$200,2,0)," ")</f>
        <v xml:space="preserve"> </v>
      </c>
      <c r="K178" s="53"/>
      <c r="L178" s="52"/>
      <c r="M178" s="20" t="str">
        <f t="shared" si="14"/>
        <v xml:space="preserve"> </v>
      </c>
      <c r="N178" s="46"/>
      <c r="O178" s="46"/>
      <c r="P178" s="45"/>
      <c r="Q178" s="45"/>
      <c r="R178" s="46"/>
      <c r="S178" s="46"/>
      <c r="T178" s="47"/>
      <c r="U178" s="48"/>
      <c r="V178" s="49"/>
      <c r="X178" s="39">
        <f t="shared" si="12"/>
        <v>0</v>
      </c>
    </row>
    <row r="179" spans="1:24" ht="73.5" customHeight="1">
      <c r="A179" s="37">
        <v>43</v>
      </c>
      <c r="B179" s="42"/>
      <c r="C179" s="43"/>
      <c r="D179" s="24" t="str">
        <f>IF(C179&gt;0,VLOOKUP(C179,Hoja2!$A$2:$B$200,2,0)," ")</f>
        <v xml:space="preserve"> </v>
      </c>
      <c r="E179" s="54"/>
      <c r="F179" s="52"/>
      <c r="G179" s="20" t="str">
        <f t="shared" si="13"/>
        <v xml:space="preserve"> </v>
      </c>
      <c r="H179" s="53"/>
      <c r="I179" s="46"/>
      <c r="J179" s="24" t="str">
        <f>IF(I179&gt;0,VLOOKUP(I179,Hoja2!$A$2:$B$200,2,0)," ")</f>
        <v xml:space="preserve"> </v>
      </c>
      <c r="K179" s="53"/>
      <c r="L179" s="52"/>
      <c r="M179" s="20" t="str">
        <f t="shared" si="14"/>
        <v xml:space="preserve"> </v>
      </c>
      <c r="N179" s="46"/>
      <c r="O179" s="46"/>
      <c r="P179" s="45"/>
      <c r="Q179" s="45"/>
      <c r="R179" s="46"/>
      <c r="S179" s="46"/>
      <c r="T179" s="47"/>
      <c r="U179" s="48"/>
      <c r="V179" s="49"/>
      <c r="X179" s="39">
        <f t="shared" si="12"/>
        <v>0</v>
      </c>
    </row>
    <row r="180" spans="1:24" ht="73.5" customHeight="1">
      <c r="A180" s="37">
        <v>44</v>
      </c>
      <c r="B180" s="42"/>
      <c r="C180" s="43"/>
      <c r="D180" s="24" t="str">
        <f>IF(C180&gt;0,VLOOKUP(C180,Hoja2!$A$2:$B$200,2,0)," ")</f>
        <v xml:space="preserve"> </v>
      </c>
      <c r="E180" s="54"/>
      <c r="F180" s="52"/>
      <c r="G180" s="20" t="str">
        <f t="shared" si="13"/>
        <v xml:space="preserve"> </v>
      </c>
      <c r="H180" s="53"/>
      <c r="I180" s="46"/>
      <c r="J180" s="24" t="str">
        <f>IF(I180&gt;0,VLOOKUP(I180,Hoja2!$A$2:$B$200,2,0)," ")</f>
        <v xml:space="preserve"> </v>
      </c>
      <c r="K180" s="53"/>
      <c r="L180" s="52"/>
      <c r="M180" s="20" t="str">
        <f t="shared" si="14"/>
        <v xml:space="preserve"> </v>
      </c>
      <c r="N180" s="46"/>
      <c r="O180" s="46"/>
      <c r="P180" s="45"/>
      <c r="Q180" s="45"/>
      <c r="R180" s="46"/>
      <c r="S180" s="46"/>
      <c r="T180" s="47"/>
      <c r="U180" s="48"/>
      <c r="V180" s="49"/>
      <c r="X180" s="39">
        <f t="shared" si="12"/>
        <v>0</v>
      </c>
    </row>
    <row r="181" spans="1:24" ht="73.5" customHeight="1">
      <c r="A181" s="37">
        <v>45</v>
      </c>
      <c r="B181" s="42"/>
      <c r="C181" s="43"/>
      <c r="D181" s="24" t="str">
        <f>IF(C181&gt;0,VLOOKUP(C181,Hoja2!$A$2:$B$200,2,0)," ")</f>
        <v xml:space="preserve"> </v>
      </c>
      <c r="E181" s="54"/>
      <c r="F181" s="52"/>
      <c r="G181" s="20" t="str">
        <f t="shared" si="13"/>
        <v xml:space="preserve"> </v>
      </c>
      <c r="H181" s="53"/>
      <c r="I181" s="46"/>
      <c r="J181" s="24" t="str">
        <f>IF(I181&gt;0,VLOOKUP(I181,Hoja2!$A$2:$B$200,2,0)," ")</f>
        <v xml:space="preserve"> </v>
      </c>
      <c r="K181" s="53"/>
      <c r="L181" s="52"/>
      <c r="M181" s="20" t="str">
        <f t="shared" si="14"/>
        <v xml:space="preserve"> </v>
      </c>
      <c r="N181" s="46"/>
      <c r="O181" s="46"/>
      <c r="P181" s="45"/>
      <c r="Q181" s="45"/>
      <c r="R181" s="46"/>
      <c r="S181" s="46"/>
      <c r="T181" s="50"/>
      <c r="U181" s="46"/>
      <c r="V181" s="51"/>
      <c r="X181" s="39">
        <f>+K181-E181</f>
        <v>0</v>
      </c>
    </row>
    <row r="182" spans="1:24">
      <c r="A182" s="3"/>
      <c r="B182" s="12"/>
      <c r="C182" s="11"/>
      <c r="D182" s="6"/>
      <c r="E182" s="12">
        <f>SUM(E173:E181)</f>
        <v>0</v>
      </c>
      <c r="F182" s="12"/>
      <c r="G182" s="12"/>
      <c r="H182" s="12"/>
      <c r="I182" s="6"/>
      <c r="J182" s="6"/>
      <c r="K182" s="12">
        <f>SUM(K173:K181)</f>
        <v>0</v>
      </c>
      <c r="L182" s="12"/>
      <c r="M182" s="12"/>
      <c r="N182" s="7"/>
      <c r="O182" s="6"/>
      <c r="P182" s="6"/>
      <c r="Q182" s="8"/>
      <c r="R182" s="6"/>
      <c r="S182" s="8"/>
      <c r="T182" s="8"/>
      <c r="U182" s="8"/>
      <c r="V182" s="8"/>
    </row>
    <row r="183" spans="1:24">
      <c r="A183" s="3"/>
      <c r="B183" s="3"/>
      <c r="C183" s="6"/>
      <c r="D183" s="6"/>
      <c r="E183" s="7"/>
      <c r="F183" s="7"/>
      <c r="G183" s="7"/>
      <c r="H183" s="7"/>
      <c r="I183" s="6"/>
      <c r="J183" s="6"/>
      <c r="K183" s="6"/>
      <c r="L183" s="6"/>
      <c r="M183" s="7"/>
      <c r="N183" s="7"/>
      <c r="O183" s="6"/>
      <c r="P183" s="6"/>
      <c r="Q183" s="8"/>
      <c r="R183" s="6"/>
      <c r="S183" s="8"/>
      <c r="T183" s="8"/>
      <c r="U183" s="8"/>
      <c r="V183" s="8"/>
    </row>
    <row r="184" spans="1:24">
      <c r="A184" s="3"/>
      <c r="B184" s="22"/>
      <c r="C184" s="6"/>
      <c r="D184" s="6"/>
      <c r="E184" s="7"/>
      <c r="F184" s="7"/>
      <c r="G184" s="7"/>
      <c r="H184" s="7"/>
      <c r="I184" s="6"/>
      <c r="J184" s="6"/>
      <c r="K184" s="6"/>
      <c r="L184" s="6"/>
      <c r="M184" s="7"/>
      <c r="N184" s="7"/>
      <c r="O184" s="6"/>
      <c r="P184" s="6"/>
      <c r="Q184" s="8"/>
      <c r="R184" s="6"/>
      <c r="S184" s="8"/>
      <c r="T184" s="8"/>
      <c r="U184" s="8"/>
      <c r="V184" s="8"/>
    </row>
    <row r="185" spans="1:24">
      <c r="B185" s="19"/>
      <c r="E185" s="4"/>
      <c r="F185" s="4"/>
      <c r="Q185" s="38"/>
      <c r="S185" s="38"/>
      <c r="T185" s="38"/>
      <c r="U185" s="38"/>
      <c r="V185" s="38"/>
    </row>
    <row r="186" spans="1:24">
      <c r="C186" s="107" t="s">
        <v>28</v>
      </c>
      <c r="D186" s="107"/>
      <c r="E186" s="107"/>
      <c r="F186" s="107"/>
      <c r="G186" s="107"/>
      <c r="Q186" s="38"/>
      <c r="S186" s="38"/>
      <c r="T186" s="38"/>
      <c r="U186" s="38"/>
      <c r="V186" s="38"/>
    </row>
    <row r="187" spans="1:24">
      <c r="C187" s="107"/>
      <c r="D187" s="107"/>
      <c r="E187" s="107"/>
      <c r="F187" s="107"/>
      <c r="G187" s="107"/>
      <c r="Q187" s="38"/>
      <c r="S187" s="38"/>
      <c r="T187" s="38"/>
      <c r="U187" s="38"/>
      <c r="V187" s="38"/>
    </row>
    <row r="188" spans="1:24">
      <c r="C188" s="107"/>
      <c r="D188" s="107"/>
      <c r="E188" s="107"/>
      <c r="F188" s="107"/>
      <c r="G188" s="107"/>
      <c r="H188" s="15"/>
      <c r="Q188" s="38"/>
      <c r="S188" s="38"/>
      <c r="T188" s="38"/>
      <c r="U188" s="38"/>
      <c r="V188" s="38"/>
    </row>
    <row r="189" spans="1:24" ht="15.75" thickBot="1">
      <c r="E189" s="4"/>
      <c r="F189" s="4"/>
      <c r="G189" s="4"/>
      <c r="H189" s="4"/>
      <c r="Q189" s="38"/>
      <c r="S189" s="38"/>
      <c r="T189" s="38"/>
      <c r="U189" s="38"/>
      <c r="V189" s="38"/>
    </row>
    <row r="190" spans="1:24" ht="15.75" thickBot="1">
      <c r="C190" s="108" t="s">
        <v>29</v>
      </c>
      <c r="D190" s="109"/>
      <c r="E190" s="109"/>
      <c r="F190" s="109"/>
      <c r="G190" s="110"/>
      <c r="H190" s="58"/>
      <c r="I190" s="58"/>
      <c r="J190" s="58"/>
      <c r="K190" s="111" t="s">
        <v>470</v>
      </c>
      <c r="L190" s="112"/>
      <c r="M190" s="112"/>
      <c r="N190" s="112"/>
      <c r="O190" s="112"/>
      <c r="P190" s="113"/>
      <c r="Q190" s="38"/>
      <c r="S190" s="38"/>
      <c r="T190" s="38"/>
      <c r="U190" s="38"/>
      <c r="V190" s="38"/>
    </row>
    <row r="191" spans="1:24">
      <c r="C191" s="94" t="s">
        <v>471</v>
      </c>
      <c r="D191" s="95"/>
      <c r="E191" s="95"/>
      <c r="F191" s="95"/>
      <c r="G191" s="96"/>
      <c r="H191" s="59"/>
      <c r="I191" s="59"/>
      <c r="J191" s="59"/>
      <c r="K191" s="60" t="s">
        <v>472</v>
      </c>
      <c r="L191" s="61" t="s">
        <v>473</v>
      </c>
      <c r="M191" s="97" t="s">
        <v>474</v>
      </c>
      <c r="N191" s="97"/>
      <c r="O191" s="97"/>
      <c r="P191" s="98"/>
      <c r="Q191" s="38"/>
      <c r="S191" s="38"/>
      <c r="T191" s="38"/>
      <c r="U191" s="38"/>
      <c r="V191" s="38"/>
    </row>
    <row r="192" spans="1:24">
      <c r="C192" s="101" t="s">
        <v>30</v>
      </c>
      <c r="D192" s="102"/>
      <c r="E192" s="102"/>
      <c r="F192" s="102"/>
      <c r="G192" s="103"/>
      <c r="H192" s="57"/>
      <c r="I192" s="57"/>
      <c r="J192" s="57"/>
      <c r="K192" s="62" t="s">
        <v>475</v>
      </c>
      <c r="L192" s="1" t="s">
        <v>473</v>
      </c>
      <c r="M192" s="99"/>
      <c r="N192" s="99"/>
      <c r="O192" s="99"/>
      <c r="P192" s="100"/>
      <c r="Q192" s="38"/>
      <c r="S192" s="38"/>
      <c r="T192" s="38"/>
      <c r="U192" s="38"/>
      <c r="V192" s="38"/>
    </row>
    <row r="193" spans="3:22">
      <c r="C193" s="101"/>
      <c r="D193" s="102"/>
      <c r="E193" s="102"/>
      <c r="F193" s="102"/>
      <c r="G193" s="103"/>
      <c r="H193" s="7"/>
      <c r="I193" s="7"/>
      <c r="J193" s="1"/>
      <c r="K193" s="115" t="s">
        <v>476</v>
      </c>
      <c r="L193" s="107"/>
      <c r="M193" s="107"/>
      <c r="N193" s="107"/>
      <c r="O193" s="107"/>
      <c r="P193" s="117"/>
      <c r="Q193" s="38"/>
      <c r="S193" s="38"/>
      <c r="T193" s="38"/>
      <c r="U193" s="38"/>
      <c r="V193" s="38"/>
    </row>
    <row r="194" spans="3:22" ht="15.75" thickBot="1">
      <c r="C194" s="104"/>
      <c r="D194" s="105"/>
      <c r="E194" s="105"/>
      <c r="F194" s="105"/>
      <c r="G194" s="106"/>
      <c r="H194" s="63"/>
      <c r="I194" s="63"/>
      <c r="J194" s="1"/>
      <c r="K194" s="116"/>
      <c r="L194" s="118"/>
      <c r="M194" s="118"/>
      <c r="N194" s="118"/>
      <c r="O194" s="118"/>
      <c r="P194" s="119"/>
      <c r="Q194" s="38"/>
      <c r="S194" s="38"/>
      <c r="T194" s="38"/>
      <c r="U194" s="38"/>
      <c r="V194" s="38"/>
    </row>
  </sheetData>
  <sheetProtection algorithmName="SHA-512" hashValue="HuKzP/+HbLFglRXZORmq+JfBhLGJ9Qv2fgwW/DwN8xUYnxMVuDpA7BhLiPgCe0TPQp1FVQVleyePhTWzVOSC3w==" saltValue="RLGQhkAD2ngqbVnhiuLgTQ==" spinCount="100000" sheet="1" objects="1" scenarios="1"/>
  <mergeCells count="151">
    <mergeCell ref="K30:K31"/>
    <mergeCell ref="L30:P31"/>
    <mergeCell ref="K105:P105"/>
    <mergeCell ref="B40:C40"/>
    <mergeCell ref="B85:B86"/>
    <mergeCell ref="N42:N43"/>
    <mergeCell ref="O42:O43"/>
    <mergeCell ref="P42:Q42"/>
    <mergeCell ref="N85:N86"/>
    <mergeCell ref="O85:O86"/>
    <mergeCell ref="P85:Q85"/>
    <mergeCell ref="C106:G106"/>
    <mergeCell ref="M106:P107"/>
    <mergeCell ref="C107:G109"/>
    <mergeCell ref="K108:K109"/>
    <mergeCell ref="L108:P109"/>
    <mergeCell ref="C57:G59"/>
    <mergeCell ref="C61:G61"/>
    <mergeCell ref="K61:P61"/>
    <mergeCell ref="C62:G62"/>
    <mergeCell ref="M62:P63"/>
    <mergeCell ref="C63:G65"/>
    <mergeCell ref="K64:K65"/>
    <mergeCell ref="L64:P65"/>
    <mergeCell ref="M83:O83"/>
    <mergeCell ref="C85:C86"/>
    <mergeCell ref="D85:D86"/>
    <mergeCell ref="E85:E86"/>
    <mergeCell ref="F85:F86"/>
    <mergeCell ref="G85:G86"/>
    <mergeCell ref="H85:H86"/>
    <mergeCell ref="B80:V80"/>
    <mergeCell ref="K85:K86"/>
    <mergeCell ref="L85:L86"/>
    <mergeCell ref="M85:M86"/>
    <mergeCell ref="C186:G188"/>
    <mergeCell ref="C190:G190"/>
    <mergeCell ref="K190:P190"/>
    <mergeCell ref="C191:G191"/>
    <mergeCell ref="M191:P192"/>
    <mergeCell ref="C192:G194"/>
    <mergeCell ref="K193:K194"/>
    <mergeCell ref="L193:P194"/>
    <mergeCell ref="C143:G145"/>
    <mergeCell ref="C147:G147"/>
    <mergeCell ref="K147:P147"/>
    <mergeCell ref="C148:G148"/>
    <mergeCell ref="M148:P149"/>
    <mergeCell ref="C149:G151"/>
    <mergeCell ref="K150:K151"/>
    <mergeCell ref="L150:P151"/>
    <mergeCell ref="J171:J172"/>
    <mergeCell ref="K171:K172"/>
    <mergeCell ref="L171:L172"/>
    <mergeCell ref="M171:M172"/>
    <mergeCell ref="N171:N172"/>
    <mergeCell ref="O171:O172"/>
    <mergeCell ref="P171:Q171"/>
    <mergeCell ref="A42:A43"/>
    <mergeCell ref="A128:A129"/>
    <mergeCell ref="F128:F129"/>
    <mergeCell ref="G128:G129"/>
    <mergeCell ref="H128:H129"/>
    <mergeCell ref="I128:I129"/>
    <mergeCell ref="J128:J129"/>
    <mergeCell ref="A85:A86"/>
    <mergeCell ref="I85:I86"/>
    <mergeCell ref="J85:J86"/>
    <mergeCell ref="B83:C83"/>
    <mergeCell ref="G100:H100"/>
    <mergeCell ref="C101:G103"/>
    <mergeCell ref="C105:G105"/>
    <mergeCell ref="B122:V122"/>
    <mergeCell ref="B123:V123"/>
    <mergeCell ref="B126:C126"/>
    <mergeCell ref="M126:O126"/>
    <mergeCell ref="B128:B129"/>
    <mergeCell ref="C128:C129"/>
    <mergeCell ref="D128:D129"/>
    <mergeCell ref="E128:E129"/>
    <mergeCell ref="K128:K129"/>
    <mergeCell ref="L128:L129"/>
    <mergeCell ref="R85:R86"/>
    <mergeCell ref="S85:V85"/>
    <mergeCell ref="R42:R43"/>
    <mergeCell ref="S42:V42"/>
    <mergeCell ref="B79:V79"/>
    <mergeCell ref="F8:F9"/>
    <mergeCell ref="L8:L9"/>
    <mergeCell ref="H8:H9"/>
    <mergeCell ref="M40:O40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C23:G25"/>
    <mergeCell ref="C27:G27"/>
    <mergeCell ref="K27:P27"/>
    <mergeCell ref="A8:A9"/>
    <mergeCell ref="B36:V36"/>
    <mergeCell ref="B37:V37"/>
    <mergeCell ref="B2:V2"/>
    <mergeCell ref="S8:V8"/>
    <mergeCell ref="P8:Q8"/>
    <mergeCell ref="R8:R9"/>
    <mergeCell ref="C8:C9"/>
    <mergeCell ref="D8:D9"/>
    <mergeCell ref="E8:E9"/>
    <mergeCell ref="I8:I9"/>
    <mergeCell ref="J8:J9"/>
    <mergeCell ref="M8:M9"/>
    <mergeCell ref="M6:O6"/>
    <mergeCell ref="B6:C6"/>
    <mergeCell ref="G8:G9"/>
    <mergeCell ref="B8:B9"/>
    <mergeCell ref="N8:N9"/>
    <mergeCell ref="K8:K9"/>
    <mergeCell ref="B3:V3"/>
    <mergeCell ref="O8:O9"/>
    <mergeCell ref="C28:G28"/>
    <mergeCell ref="M28:P29"/>
    <mergeCell ref="C29:G31"/>
    <mergeCell ref="M128:M129"/>
    <mergeCell ref="N128:N129"/>
    <mergeCell ref="O128:O129"/>
    <mergeCell ref="P128:Q128"/>
    <mergeCell ref="R128:R129"/>
    <mergeCell ref="S128:V128"/>
    <mergeCell ref="B165:V165"/>
    <mergeCell ref="B166:V166"/>
    <mergeCell ref="B169:C169"/>
    <mergeCell ref="M169:O169"/>
    <mergeCell ref="R171:R172"/>
    <mergeCell ref="S171:V171"/>
    <mergeCell ref="A171:A172"/>
    <mergeCell ref="B171:B172"/>
    <mergeCell ref="C171:C172"/>
    <mergeCell ref="D171:D172"/>
    <mergeCell ref="E171:E172"/>
    <mergeCell ref="F171:F172"/>
    <mergeCell ref="G171:G172"/>
    <mergeCell ref="H171:H172"/>
    <mergeCell ref="I171:I172"/>
  </mergeCells>
  <conditionalFormatting sqref="G10">
    <cfRule type="cellIs" dxfId="41" priority="97" operator="lessThan">
      <formula>0</formula>
    </cfRule>
  </conditionalFormatting>
  <conditionalFormatting sqref="G11:G18">
    <cfRule type="cellIs" dxfId="40" priority="96" operator="lessThan">
      <formula>0</formula>
    </cfRule>
  </conditionalFormatting>
  <conditionalFormatting sqref="K11:K18">
    <cfRule type="expression" dxfId="39" priority="40">
      <formula>$X$10&lt;&gt;0</formula>
    </cfRule>
  </conditionalFormatting>
  <conditionalFormatting sqref="K174:K181">
    <cfRule type="expression" dxfId="38" priority="24">
      <formula>$X$10&lt;&gt;0</formula>
    </cfRule>
  </conditionalFormatting>
  <conditionalFormatting sqref="G44">
    <cfRule type="cellIs" dxfId="37" priority="39" operator="lessThan">
      <formula>0</formula>
    </cfRule>
  </conditionalFormatting>
  <conditionalFormatting sqref="G45:G52">
    <cfRule type="cellIs" dxfId="36" priority="38" operator="lessThan">
      <formula>0</formula>
    </cfRule>
  </conditionalFormatting>
  <conditionalFormatting sqref="K44">
    <cfRule type="expression" dxfId="35" priority="37">
      <formula>$X$10&lt;&gt;0</formula>
    </cfRule>
  </conditionalFormatting>
  <conditionalFormatting sqref="K45:K52">
    <cfRule type="expression" dxfId="34" priority="36">
      <formula>$X$10&lt;&gt;0</formula>
    </cfRule>
  </conditionalFormatting>
  <conditionalFormatting sqref="G87">
    <cfRule type="cellIs" dxfId="33" priority="35" operator="lessThan">
      <formula>0</formula>
    </cfRule>
  </conditionalFormatting>
  <conditionalFormatting sqref="G88:G95">
    <cfRule type="cellIs" dxfId="32" priority="34" operator="lessThan">
      <formula>0</formula>
    </cfRule>
  </conditionalFormatting>
  <conditionalFormatting sqref="K87">
    <cfRule type="expression" dxfId="31" priority="33">
      <formula>$X$10&lt;&gt;0</formula>
    </cfRule>
  </conditionalFormatting>
  <conditionalFormatting sqref="K88:K95">
    <cfRule type="expression" dxfId="30" priority="32">
      <formula>$X$10&lt;&gt;0</formula>
    </cfRule>
  </conditionalFormatting>
  <conditionalFormatting sqref="G130">
    <cfRule type="cellIs" dxfId="29" priority="31" operator="lessThan">
      <formula>0</formula>
    </cfRule>
  </conditionalFormatting>
  <conditionalFormatting sqref="G131:G138">
    <cfRule type="cellIs" dxfId="28" priority="30" operator="lessThan">
      <formula>0</formula>
    </cfRule>
  </conditionalFormatting>
  <conditionalFormatting sqref="K130">
    <cfRule type="expression" dxfId="27" priority="29">
      <formula>$X$10&lt;&gt;0</formula>
    </cfRule>
  </conditionalFormatting>
  <conditionalFormatting sqref="K131:K138">
    <cfRule type="expression" dxfId="26" priority="28">
      <formula>$X$10&lt;&gt;0</formula>
    </cfRule>
  </conditionalFormatting>
  <conditionalFormatting sqref="G173">
    <cfRule type="cellIs" dxfId="25" priority="27" operator="lessThan">
      <formula>0</formula>
    </cfRule>
  </conditionalFormatting>
  <conditionalFormatting sqref="G174:G181">
    <cfRule type="cellIs" dxfId="24" priority="26" operator="lessThan">
      <formula>0</formula>
    </cfRule>
  </conditionalFormatting>
  <conditionalFormatting sqref="K173">
    <cfRule type="expression" dxfId="23" priority="25">
      <formula>$X$10&lt;&gt;0</formula>
    </cfRule>
  </conditionalFormatting>
  <conditionalFormatting sqref="K10:K18">
    <cfRule type="expression" dxfId="22" priority="23">
      <formula>$X$10&lt;&gt;0</formula>
    </cfRule>
  </conditionalFormatting>
  <conditionalFormatting sqref="K44:K52">
    <cfRule type="expression" dxfId="21" priority="22">
      <formula>$X$44&lt;&gt;0</formula>
    </cfRule>
  </conditionalFormatting>
  <conditionalFormatting sqref="K87:K95">
    <cfRule type="expression" dxfId="20" priority="21">
      <formula>$X$87&lt;&gt;0</formula>
    </cfRule>
  </conditionalFormatting>
  <conditionalFormatting sqref="K130:K138">
    <cfRule type="expression" dxfId="19" priority="20">
      <formula>$X$130&lt;&gt;0</formula>
    </cfRule>
  </conditionalFormatting>
  <conditionalFormatting sqref="K173:K181">
    <cfRule type="expression" dxfId="18" priority="19">
      <formula>$X$173&lt;&gt;0</formula>
    </cfRule>
  </conditionalFormatting>
  <conditionalFormatting sqref="O1:O22 O197:O1048576 O154:O185 O112:O142 O68:O100 O34:O56">
    <cfRule type="containsText" dxfId="17" priority="16" operator="containsText" text="pasar">
      <formula>NOT(ISERROR(SEARCH("pasar",O1)))</formula>
    </cfRule>
    <cfRule type="containsText" dxfId="16" priority="17" operator="containsText" text="traspaso">
      <formula>NOT(ISERROR(SEARCH("traspaso",O1)))</formula>
    </cfRule>
    <cfRule type="containsText" dxfId="15" priority="18" operator="containsText" text="Traslado">
      <formula>NOT(ISERROR(SEARCH("Traslado",O1)))</formula>
    </cfRule>
  </conditionalFormatting>
  <conditionalFormatting sqref="P6">
    <cfRule type="containsText" dxfId="14" priority="13" operator="containsText" text="pasar">
      <formula>NOT(ISERROR(SEARCH("pasar",P6)))</formula>
    </cfRule>
    <cfRule type="containsText" dxfId="13" priority="14" operator="containsText" text="traspaso">
      <formula>NOT(ISERROR(SEARCH("traspaso",P6)))</formula>
    </cfRule>
    <cfRule type="containsText" dxfId="12" priority="15" operator="containsText" text="Traslado">
      <formula>NOT(ISERROR(SEARCH("Traslado",P6)))</formula>
    </cfRule>
  </conditionalFormatting>
  <conditionalFormatting sqref="P40">
    <cfRule type="containsText" dxfId="11" priority="10" operator="containsText" text="pasar">
      <formula>NOT(ISERROR(SEARCH("pasar",P40)))</formula>
    </cfRule>
    <cfRule type="containsText" dxfId="10" priority="11" operator="containsText" text="traspaso">
      <formula>NOT(ISERROR(SEARCH("traspaso",P40)))</formula>
    </cfRule>
    <cfRule type="containsText" dxfId="9" priority="12" operator="containsText" text="Traslado">
      <formula>NOT(ISERROR(SEARCH("Traslado",P40)))</formula>
    </cfRule>
  </conditionalFormatting>
  <conditionalFormatting sqref="P83">
    <cfRule type="containsText" dxfId="8" priority="7" operator="containsText" text="pasar">
      <formula>NOT(ISERROR(SEARCH("pasar",P83)))</formula>
    </cfRule>
    <cfRule type="containsText" dxfId="7" priority="8" operator="containsText" text="traspaso">
      <formula>NOT(ISERROR(SEARCH("traspaso",P83)))</formula>
    </cfRule>
    <cfRule type="containsText" dxfId="6" priority="9" operator="containsText" text="Traslado">
      <formula>NOT(ISERROR(SEARCH("Traslado",P83)))</formula>
    </cfRule>
  </conditionalFormatting>
  <conditionalFormatting sqref="P126">
    <cfRule type="containsText" dxfId="5" priority="4" operator="containsText" text="pasar">
      <formula>NOT(ISERROR(SEARCH("pasar",P126)))</formula>
    </cfRule>
    <cfRule type="containsText" dxfId="4" priority="5" operator="containsText" text="traspaso">
      <formula>NOT(ISERROR(SEARCH("traspaso",P126)))</formula>
    </cfRule>
    <cfRule type="containsText" dxfId="3" priority="6" operator="containsText" text="Traslado">
      <formula>NOT(ISERROR(SEARCH("Traslado",P126)))</formula>
    </cfRule>
  </conditionalFormatting>
  <conditionalFormatting sqref="P169">
    <cfRule type="containsText" dxfId="2" priority="1" operator="containsText" text="pasar">
      <formula>NOT(ISERROR(SEARCH("pasar",P169)))</formula>
    </cfRule>
    <cfRule type="containsText" dxfId="1" priority="2" operator="containsText" text="traspaso">
      <formula>NOT(ISERROR(SEARCH("traspaso",P169)))</formula>
    </cfRule>
    <cfRule type="containsText" dxfId="0" priority="3" operator="containsText" text="Traslado">
      <formula>NOT(ISERROR(SEARCH("Traslado",P169)))</formula>
    </cfRule>
  </conditionalFormatting>
  <dataValidations count="6">
    <dataValidation type="list" allowBlank="1" showInputMessage="1" showErrorMessage="1" sqref="P10:Q18 S10:V10 P44:Q52 S44:V44 P87:Q95 S87:V87 P130:Q138 S130:V130 P173:Q181 S173:V173">
      <formula1>" ,X"</formula1>
    </dataValidation>
    <dataValidation type="list" allowBlank="1" showInputMessage="1" showErrorMessage="1" sqref="P6 P40 P83 P126 P169">
      <formula1>"1,2,3,4,5,6,7"</formula1>
    </dataValidation>
    <dataValidation type="decimal" allowBlank="1" showInputMessage="1" showErrorMessage="1" sqref="B10:B18 B44:B52 B87:B95 B130:B138 B173:B181">
      <formula1>0.0000000000000000001</formula1>
      <formula2>1E+34</formula2>
    </dataValidation>
    <dataValidation type="decimal" allowBlank="1" showInputMessage="1" showErrorMessage="1" sqref="E10:E18 E44:E52 E87:E95 E130:E138 E173:E181">
      <formula1>1E-27</formula1>
      <formula2>1E+28</formula2>
    </dataValidation>
    <dataValidation type="decimal" operator="greaterThanOrEqual" allowBlank="1" showInputMessage="1" showErrorMessage="1" sqref="H173:H181">
      <formula1>0</formula1>
    </dataValidation>
    <dataValidation type="decimal" operator="greaterThanOrEqual" allowBlank="1" showInputMessage="1" showErrorMessage="1" sqref="H10:H18 H44:H52 H87:H95 H130:H138">
      <formula1>0</formula1>
    </dataValidation>
  </dataValidations>
  <pageMargins left="0" right="0" top="0.74803149606299213" bottom="0.74803149606299213" header="0.31496062992125984" footer="0.31496062992125984"/>
  <pageSetup scale="44" fitToHeight="11" orientation="landscape" horizontalDpi="4294967293" verticalDpi="4294967293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Hoja2!$A$2:$A$117</xm:f>
          </x14:formula1>
          <xm:sqref>I181</xm:sqref>
        </x14:dataValidation>
        <x14:dataValidation type="list" allowBlank="1" showInputMessage="1" showErrorMessage="1">
          <x14:formula1>
            <xm:f>Hoja2!$E$130:$E$160</xm:f>
          </x14:formula1>
          <xm:sqref>D6 D40 D83 D126 D169</xm:sqref>
        </x14:dataValidation>
        <x14:dataValidation type="list" allowBlank="1" showInputMessage="1" showErrorMessage="1">
          <x14:formula1>
            <xm:f>Hoja2!$A$2:$A$117</xm:f>
          </x14:formula1>
          <xm:sqref>C173 C175:C181 C10:C18 C44:C52 C87:C95 C130:C138 I10:I18 I44:I52 I87:I95 I130:I138 I173:I180</xm:sqref>
        </x14:dataValidation>
        <x14:dataValidation type="list" allowBlank="1" showInputMessage="1" showErrorMessage="1">
          <x14:formula1>
            <xm:f>Hoja2!$A$2:$A$117</xm:f>
          </x14:formula1>
          <xm:sqref>C174</xm:sqref>
        </x14:dataValidation>
        <x14:dataValidation type="list" allowBlank="1" showInputMessage="1" showErrorMessage="1">
          <x14:formula1>
            <xm:f>Hoja2!$H$2:$H$30</xm:f>
          </x14:formula1>
          <xm:sqref>F10:F18 F44:F52 F87:F95 F130:F138 F173:F181 L10:L18 L44:L52 L87:L95 L130:L138 L173:L181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="115" zoomScaleNormal="115" workbookViewId="0">
      <selection activeCell="E10" sqref="E10"/>
    </sheetView>
  </sheetViews>
  <sheetFormatPr baseColWidth="10" defaultRowHeight="15"/>
  <cols>
    <col min="1" max="1" width="5.7109375" bestFit="1" customWidth="1"/>
    <col min="2" max="2" width="29" bestFit="1" customWidth="1"/>
    <col min="3" max="3" width="17.85546875" bestFit="1" customWidth="1"/>
    <col min="4" max="4" width="11.7109375" style="56" bestFit="1" customWidth="1"/>
    <col min="5" max="5" width="12.28515625" bestFit="1" customWidth="1"/>
    <col min="6" max="6" width="16.140625" bestFit="1" customWidth="1"/>
    <col min="7" max="7" width="11.7109375" style="56" bestFit="1" customWidth="1"/>
    <col min="8" max="8" width="12.28515625" bestFit="1" customWidth="1"/>
    <col min="9" max="9" width="12.7109375" bestFit="1" customWidth="1"/>
    <col min="10" max="10" width="22" bestFit="1" customWidth="1"/>
  </cols>
  <sheetData>
    <row r="1" spans="1:10">
      <c r="A1" s="18" t="s">
        <v>469</v>
      </c>
      <c r="B1" s="18" t="s">
        <v>463</v>
      </c>
      <c r="C1" s="18" t="s">
        <v>464</v>
      </c>
      <c r="D1" s="55" t="s">
        <v>465</v>
      </c>
      <c r="E1" s="18" t="s">
        <v>9</v>
      </c>
      <c r="F1" s="18" t="s">
        <v>466</v>
      </c>
      <c r="G1" s="55" t="s">
        <v>465</v>
      </c>
      <c r="H1" s="18" t="s">
        <v>9</v>
      </c>
      <c r="I1" s="18" t="s">
        <v>467</v>
      </c>
      <c r="J1" s="18" t="s">
        <v>468</v>
      </c>
    </row>
    <row r="2" spans="1:10">
      <c r="A2">
        <v>1</v>
      </c>
      <c r="B2" t="str">
        <f>+Modificacion!D6</f>
        <v>010116 PROVEEDURIA</v>
      </c>
      <c r="C2">
        <f>VLOOKUP(A2,Modificacion!$A$10:$V$250,3,0)</f>
        <v>0</v>
      </c>
      <c r="D2" s="56">
        <f>VLOOKUP(A2,Modificacion!$A$10:$V$250,5,0)</f>
        <v>0</v>
      </c>
      <c r="E2">
        <f>VLOOKUP(A2,Modificacion!$A$10:$V$250,6,0)</f>
        <v>0</v>
      </c>
      <c r="F2">
        <f>VLOOKUP(A2,Modificacion!$A$10:$V$250,9,0)</f>
        <v>0</v>
      </c>
      <c r="G2" s="56">
        <f>VLOOKUP(A2,Modificacion!$A$10:$V$250,11,0)</f>
        <v>0</v>
      </c>
      <c r="H2">
        <f>VLOOKUP(A2,Modificacion!$A$10:$V$250,12,0)</f>
        <v>0</v>
      </c>
      <c r="I2">
        <f>VLOOKUP(A2,Modificacion!$A$10:$V$250,14,0)</f>
        <v>0</v>
      </c>
      <c r="J2">
        <f>VLOOKUP(A2,Modificacion!$A$10:$V$250,15,0)</f>
        <v>0</v>
      </c>
    </row>
    <row r="3" spans="1:10">
      <c r="A3">
        <v>2</v>
      </c>
      <c r="B3" t="str">
        <f>+B2</f>
        <v>010116 PROVEEDURIA</v>
      </c>
      <c r="C3">
        <f>VLOOKUP(A3,Modificacion!$A$10:$V$250,3,0)</f>
        <v>0</v>
      </c>
      <c r="D3" s="56">
        <f>VLOOKUP(A3,Modificacion!$A$10:$V$250,5,0)</f>
        <v>0</v>
      </c>
      <c r="E3">
        <f>VLOOKUP(A3,Modificacion!$A$10:$V$250,6,0)</f>
        <v>0</v>
      </c>
      <c r="F3">
        <f>VLOOKUP(A3,Modificacion!$A$10:$V$250,9,0)</f>
        <v>0</v>
      </c>
      <c r="G3" s="56">
        <f>VLOOKUP(A3,Modificacion!$A$10:$V$250,11,0)</f>
        <v>0</v>
      </c>
      <c r="H3">
        <f>VLOOKUP(A3,Modificacion!$A$10:$V$250,12,0)</f>
        <v>0</v>
      </c>
      <c r="I3">
        <f>VLOOKUP(A3,Modificacion!$A$10:$V$250,14,0)</f>
        <v>0</v>
      </c>
      <c r="J3">
        <f>VLOOKUP(A3,Modificacion!$A$10:$V$250,15,0)</f>
        <v>0</v>
      </c>
    </row>
    <row r="4" spans="1:10">
      <c r="A4">
        <v>3</v>
      </c>
      <c r="B4" t="str">
        <f t="shared" ref="B4:B46" si="0">+B3</f>
        <v>010116 PROVEEDURIA</v>
      </c>
      <c r="C4">
        <f>VLOOKUP(A4,Modificacion!$A$10:$V$250,3,0)</f>
        <v>0</v>
      </c>
      <c r="D4" s="56">
        <f>VLOOKUP(A4,Modificacion!$A$10:$V$250,5,0)</f>
        <v>0</v>
      </c>
      <c r="E4">
        <f>VLOOKUP(A4,Modificacion!$A$10:$V$250,6,0)</f>
        <v>0</v>
      </c>
      <c r="F4">
        <f>VLOOKUP(A4,Modificacion!$A$10:$V$250,9,0)</f>
        <v>0</v>
      </c>
      <c r="G4" s="56">
        <f>VLOOKUP(A4,Modificacion!$A$10:$V$250,11,0)</f>
        <v>0</v>
      </c>
      <c r="H4">
        <f>VLOOKUP(A4,Modificacion!$A$10:$V$250,12,0)</f>
        <v>0</v>
      </c>
      <c r="I4">
        <f>VLOOKUP(A4,Modificacion!$A$10:$V$250,14,0)</f>
        <v>0</v>
      </c>
      <c r="J4">
        <f>VLOOKUP(A4,Modificacion!$A$10:$V$250,15,0)</f>
        <v>0</v>
      </c>
    </row>
    <row r="5" spans="1:10">
      <c r="A5">
        <v>4</v>
      </c>
      <c r="B5" t="str">
        <f t="shared" si="0"/>
        <v>010116 PROVEEDURIA</v>
      </c>
      <c r="C5">
        <f>VLOOKUP(A5,Modificacion!$A$10:$V$250,3,0)</f>
        <v>0</v>
      </c>
      <c r="D5" s="56">
        <f>VLOOKUP(A5,Modificacion!$A$10:$V$250,5,0)</f>
        <v>0</v>
      </c>
      <c r="E5">
        <f>VLOOKUP(A5,Modificacion!$A$10:$V$250,6,0)</f>
        <v>0</v>
      </c>
      <c r="F5">
        <f>VLOOKUP(A5,Modificacion!$A$10:$V$250,9,0)</f>
        <v>0</v>
      </c>
      <c r="G5" s="56">
        <f>VLOOKUP(A5,Modificacion!$A$10:$V$250,11,0)</f>
        <v>0</v>
      </c>
      <c r="H5">
        <f>VLOOKUP(A5,Modificacion!$A$10:$V$250,12,0)</f>
        <v>0</v>
      </c>
      <c r="I5">
        <f>VLOOKUP(A5,Modificacion!$A$10:$V$250,14,0)</f>
        <v>0</v>
      </c>
      <c r="J5">
        <f>VLOOKUP(A5,Modificacion!$A$10:$V$250,15,0)</f>
        <v>0</v>
      </c>
    </row>
    <row r="6" spans="1:10">
      <c r="A6">
        <v>5</v>
      </c>
      <c r="B6" t="str">
        <f t="shared" si="0"/>
        <v>010116 PROVEEDURIA</v>
      </c>
      <c r="C6">
        <f>VLOOKUP(A6,Modificacion!$A$10:$V$250,3,0)</f>
        <v>0</v>
      </c>
      <c r="D6" s="56">
        <f>VLOOKUP(A6,Modificacion!$A$10:$V$250,5,0)</f>
        <v>0</v>
      </c>
      <c r="E6">
        <f>VLOOKUP(A6,Modificacion!$A$10:$V$250,6,0)</f>
        <v>0</v>
      </c>
      <c r="F6">
        <f>VLOOKUP(A6,Modificacion!$A$10:$V$250,9,0)</f>
        <v>0</v>
      </c>
      <c r="G6" s="56">
        <f>VLOOKUP(A6,Modificacion!$A$10:$V$250,11,0)</f>
        <v>0</v>
      </c>
      <c r="H6">
        <f>VLOOKUP(A6,Modificacion!$A$10:$V$250,12,0)</f>
        <v>0</v>
      </c>
      <c r="I6">
        <f>VLOOKUP(A6,Modificacion!$A$10:$V$250,14,0)</f>
        <v>0</v>
      </c>
      <c r="J6">
        <f>VLOOKUP(A6,Modificacion!$A$10:$V$250,15,0)</f>
        <v>0</v>
      </c>
    </row>
    <row r="7" spans="1:10">
      <c r="A7">
        <v>6</v>
      </c>
      <c r="B7" t="str">
        <f t="shared" si="0"/>
        <v>010116 PROVEEDURIA</v>
      </c>
      <c r="C7">
        <f>VLOOKUP(A7,Modificacion!$A$10:$V$250,3,0)</f>
        <v>0</v>
      </c>
      <c r="D7" s="56">
        <f>VLOOKUP(A7,Modificacion!$A$10:$V$250,5,0)</f>
        <v>0</v>
      </c>
      <c r="E7">
        <f>VLOOKUP(A7,Modificacion!$A$10:$V$250,6,0)</f>
        <v>0</v>
      </c>
      <c r="F7">
        <f>VLOOKUP(A7,Modificacion!$A$10:$V$250,9,0)</f>
        <v>0</v>
      </c>
      <c r="G7" s="56">
        <f>VLOOKUP(A7,Modificacion!$A$10:$V$250,11,0)</f>
        <v>0</v>
      </c>
      <c r="H7">
        <f>VLOOKUP(A7,Modificacion!$A$10:$V$250,12,0)</f>
        <v>0</v>
      </c>
      <c r="I7">
        <f>VLOOKUP(A7,Modificacion!$A$10:$V$250,14,0)</f>
        <v>0</v>
      </c>
      <c r="J7">
        <f>VLOOKUP(A7,Modificacion!$A$10:$V$250,15,0)</f>
        <v>0</v>
      </c>
    </row>
    <row r="8" spans="1:10">
      <c r="A8">
        <v>7</v>
      </c>
      <c r="B8" t="str">
        <f t="shared" si="0"/>
        <v>010116 PROVEEDURIA</v>
      </c>
      <c r="C8">
        <f>VLOOKUP(A8,Modificacion!$A$10:$V$250,3,0)</f>
        <v>0</v>
      </c>
      <c r="D8" s="56">
        <f>VLOOKUP(A8,Modificacion!$A$10:$V$250,5,0)</f>
        <v>0</v>
      </c>
      <c r="E8">
        <f>VLOOKUP(A8,Modificacion!$A$10:$V$250,6,0)</f>
        <v>0</v>
      </c>
      <c r="F8">
        <f>VLOOKUP(A8,Modificacion!$A$10:$V$250,9,0)</f>
        <v>0</v>
      </c>
      <c r="G8" s="56">
        <f>VLOOKUP(A8,Modificacion!$A$10:$V$250,11,0)</f>
        <v>0</v>
      </c>
      <c r="H8">
        <f>VLOOKUP(A8,Modificacion!$A$10:$V$250,12,0)</f>
        <v>0</v>
      </c>
      <c r="I8">
        <f>VLOOKUP(A8,Modificacion!$A$10:$V$250,14,0)</f>
        <v>0</v>
      </c>
      <c r="J8">
        <f>VLOOKUP(A8,Modificacion!$A$10:$V$250,15,0)</f>
        <v>0</v>
      </c>
    </row>
    <row r="9" spans="1:10">
      <c r="A9">
        <v>8</v>
      </c>
      <c r="B9" t="str">
        <f t="shared" si="0"/>
        <v>010116 PROVEEDURIA</v>
      </c>
      <c r="C9">
        <f>VLOOKUP(A9,Modificacion!$A$10:$V$250,3,0)</f>
        <v>0</v>
      </c>
      <c r="D9" s="56">
        <f>VLOOKUP(A9,Modificacion!$A$10:$V$250,5,0)</f>
        <v>0</v>
      </c>
      <c r="E9">
        <f>VLOOKUP(A9,Modificacion!$A$10:$V$250,6,0)</f>
        <v>0</v>
      </c>
      <c r="F9">
        <f>VLOOKUP(A9,Modificacion!$A$10:$V$250,9,0)</f>
        <v>0</v>
      </c>
      <c r="G9" s="56">
        <f>VLOOKUP(A9,Modificacion!$A$10:$V$250,11,0)</f>
        <v>0</v>
      </c>
      <c r="H9">
        <f>VLOOKUP(A9,Modificacion!$A$10:$V$250,12,0)</f>
        <v>0</v>
      </c>
      <c r="I9">
        <f>VLOOKUP(A9,Modificacion!$A$10:$V$250,14,0)</f>
        <v>0</v>
      </c>
      <c r="J9">
        <f>VLOOKUP(A9,Modificacion!$A$10:$V$250,15,0)</f>
        <v>0</v>
      </c>
    </row>
    <row r="10" spans="1:10">
      <c r="A10">
        <v>9</v>
      </c>
      <c r="B10" t="str">
        <f t="shared" si="0"/>
        <v>010116 PROVEEDURIA</v>
      </c>
      <c r="C10">
        <f>VLOOKUP(A10,Modificacion!$A$10:$V$250,3,0)</f>
        <v>0</v>
      </c>
      <c r="D10" s="56">
        <f>VLOOKUP(A10,Modificacion!$A$10:$V$250,5,0)</f>
        <v>0</v>
      </c>
      <c r="E10">
        <f>VLOOKUP(A10,Modificacion!$A$10:$V$250,6,0)</f>
        <v>0</v>
      </c>
      <c r="F10">
        <f>VLOOKUP(A10,Modificacion!$A$10:$V$250,9,0)</f>
        <v>0</v>
      </c>
      <c r="G10" s="56">
        <f>VLOOKUP(A10,Modificacion!$A$10:$V$250,11,0)</f>
        <v>0</v>
      </c>
      <c r="H10">
        <f>VLOOKUP(A10,Modificacion!$A$10:$V$250,12,0)</f>
        <v>0</v>
      </c>
      <c r="I10">
        <f>VLOOKUP(A10,Modificacion!$A$10:$V$250,14,0)</f>
        <v>0</v>
      </c>
      <c r="J10">
        <f>VLOOKUP(A10,Modificacion!$A$10:$V$250,15,0)</f>
        <v>0</v>
      </c>
    </row>
    <row r="11" spans="1:10">
      <c r="A11">
        <v>10</v>
      </c>
      <c r="B11" t="str">
        <f t="shared" si="0"/>
        <v>010116 PROVEEDURIA</v>
      </c>
      <c r="C11">
        <f>VLOOKUP(A11,Modificacion!$A$10:$V$250,3,0)</f>
        <v>0</v>
      </c>
      <c r="D11" s="56">
        <f>VLOOKUP(A11,Modificacion!$A$10:$V$250,5,0)</f>
        <v>0</v>
      </c>
      <c r="E11">
        <f>VLOOKUP(A11,Modificacion!$A$10:$V$250,6,0)</f>
        <v>0</v>
      </c>
      <c r="F11">
        <f>VLOOKUP(A11,Modificacion!$A$10:$V$250,9,0)</f>
        <v>0</v>
      </c>
      <c r="G11" s="56">
        <f>VLOOKUP(A11,Modificacion!$A$10:$V$250,11,0)</f>
        <v>0</v>
      </c>
      <c r="H11">
        <f>VLOOKUP(A11,Modificacion!$A$10:$V$250,12,0)</f>
        <v>0</v>
      </c>
      <c r="I11">
        <f>VLOOKUP(A11,Modificacion!$A$10:$V$250,14,0)</f>
        <v>0</v>
      </c>
      <c r="J11">
        <f>VLOOKUP(A11,Modificacion!$A$10:$V$250,15,0)</f>
        <v>0</v>
      </c>
    </row>
    <row r="12" spans="1:10">
      <c r="A12">
        <v>11</v>
      </c>
      <c r="B12" t="str">
        <f t="shared" si="0"/>
        <v>010116 PROVEEDURIA</v>
      </c>
      <c r="C12">
        <f>VLOOKUP(A12,Modificacion!$A$10:$V$250,3,0)</f>
        <v>0</v>
      </c>
      <c r="D12" s="56">
        <f>VLOOKUP(A12,Modificacion!$A$10:$V$250,5,0)</f>
        <v>0</v>
      </c>
      <c r="E12">
        <f>VLOOKUP(A12,Modificacion!$A$10:$V$250,6,0)</f>
        <v>0</v>
      </c>
      <c r="F12">
        <f>VLOOKUP(A12,Modificacion!$A$10:$V$250,9,0)</f>
        <v>0</v>
      </c>
      <c r="G12" s="56">
        <f>VLOOKUP(A12,Modificacion!$A$10:$V$250,11,0)</f>
        <v>0</v>
      </c>
      <c r="H12">
        <f>VLOOKUP(A12,Modificacion!$A$10:$V$250,12,0)</f>
        <v>0</v>
      </c>
      <c r="I12">
        <f>VLOOKUP(A12,Modificacion!$A$10:$V$250,14,0)</f>
        <v>0</v>
      </c>
      <c r="J12">
        <f>VLOOKUP(A12,Modificacion!$A$10:$V$250,15,0)</f>
        <v>0</v>
      </c>
    </row>
    <row r="13" spans="1:10">
      <c r="A13">
        <v>12</v>
      </c>
      <c r="B13" t="str">
        <f t="shared" si="0"/>
        <v>010116 PROVEEDURIA</v>
      </c>
      <c r="C13">
        <f>VLOOKUP(A13,Modificacion!$A$10:$V$250,3,0)</f>
        <v>0</v>
      </c>
      <c r="D13" s="56">
        <f>VLOOKUP(A13,Modificacion!$A$10:$V$250,5,0)</f>
        <v>0</v>
      </c>
      <c r="E13">
        <f>VLOOKUP(A13,Modificacion!$A$10:$V$250,6,0)</f>
        <v>0</v>
      </c>
      <c r="F13">
        <f>VLOOKUP(A13,Modificacion!$A$10:$V$250,9,0)</f>
        <v>0</v>
      </c>
      <c r="G13" s="56">
        <f>VLOOKUP(A13,Modificacion!$A$10:$V$250,11,0)</f>
        <v>0</v>
      </c>
      <c r="H13">
        <f>VLOOKUP(A13,Modificacion!$A$10:$V$250,12,0)</f>
        <v>0</v>
      </c>
      <c r="I13">
        <f>VLOOKUP(A13,Modificacion!$A$10:$V$250,14,0)</f>
        <v>0</v>
      </c>
      <c r="J13">
        <f>VLOOKUP(A13,Modificacion!$A$10:$V$250,15,0)</f>
        <v>0</v>
      </c>
    </row>
    <row r="14" spans="1:10">
      <c r="A14">
        <v>13</v>
      </c>
      <c r="B14" t="str">
        <f t="shared" si="0"/>
        <v>010116 PROVEEDURIA</v>
      </c>
      <c r="C14">
        <f>VLOOKUP(A14,Modificacion!$A$10:$V$250,3,0)</f>
        <v>0</v>
      </c>
      <c r="D14" s="56">
        <f>VLOOKUP(A14,Modificacion!$A$10:$V$250,5,0)</f>
        <v>0</v>
      </c>
      <c r="E14">
        <f>VLOOKUP(A14,Modificacion!$A$10:$V$250,6,0)</f>
        <v>0</v>
      </c>
      <c r="F14">
        <f>VLOOKUP(A14,Modificacion!$A$10:$V$250,9,0)</f>
        <v>0</v>
      </c>
      <c r="G14" s="56">
        <f>VLOOKUP(A14,Modificacion!$A$10:$V$250,11,0)</f>
        <v>0</v>
      </c>
      <c r="H14">
        <f>VLOOKUP(A14,Modificacion!$A$10:$V$250,12,0)</f>
        <v>0</v>
      </c>
      <c r="I14">
        <f>VLOOKUP(A14,Modificacion!$A$10:$V$250,14,0)</f>
        <v>0</v>
      </c>
      <c r="J14">
        <f>VLOOKUP(A14,Modificacion!$A$10:$V$250,15,0)</f>
        <v>0</v>
      </c>
    </row>
    <row r="15" spans="1:10">
      <c r="A15">
        <v>14</v>
      </c>
      <c r="B15" t="str">
        <f t="shared" si="0"/>
        <v>010116 PROVEEDURIA</v>
      </c>
      <c r="C15">
        <f>VLOOKUP(A15,Modificacion!$A$10:$V$250,3,0)</f>
        <v>0</v>
      </c>
      <c r="D15" s="56">
        <f>VLOOKUP(A15,Modificacion!$A$10:$V$250,5,0)</f>
        <v>0</v>
      </c>
      <c r="E15">
        <f>VLOOKUP(A15,Modificacion!$A$10:$V$250,6,0)</f>
        <v>0</v>
      </c>
      <c r="F15">
        <f>VLOOKUP(A15,Modificacion!$A$10:$V$250,9,0)</f>
        <v>0</v>
      </c>
      <c r="G15" s="56">
        <f>VLOOKUP(A15,Modificacion!$A$10:$V$250,11,0)</f>
        <v>0</v>
      </c>
      <c r="H15">
        <f>VLOOKUP(A15,Modificacion!$A$10:$V$250,12,0)</f>
        <v>0</v>
      </c>
      <c r="I15">
        <f>VLOOKUP(A15,Modificacion!$A$10:$V$250,14,0)</f>
        <v>0</v>
      </c>
      <c r="J15">
        <f>VLOOKUP(A15,Modificacion!$A$10:$V$250,15,0)</f>
        <v>0</v>
      </c>
    </row>
    <row r="16" spans="1:10">
      <c r="A16">
        <v>15</v>
      </c>
      <c r="B16" t="str">
        <f t="shared" si="0"/>
        <v>010116 PROVEEDURIA</v>
      </c>
      <c r="C16">
        <f>VLOOKUP(A16,Modificacion!$A$10:$V$250,3,0)</f>
        <v>0</v>
      </c>
      <c r="D16" s="56">
        <f>VLOOKUP(A16,Modificacion!$A$10:$V$250,5,0)</f>
        <v>0</v>
      </c>
      <c r="E16">
        <f>VLOOKUP(A16,Modificacion!$A$10:$V$250,6,0)</f>
        <v>0</v>
      </c>
      <c r="F16">
        <f>VLOOKUP(A16,Modificacion!$A$10:$V$250,9,0)</f>
        <v>0</v>
      </c>
      <c r="G16" s="56">
        <f>VLOOKUP(A16,Modificacion!$A$10:$V$250,11,0)</f>
        <v>0</v>
      </c>
      <c r="H16">
        <f>VLOOKUP(A16,Modificacion!$A$10:$V$250,12,0)</f>
        <v>0</v>
      </c>
      <c r="I16">
        <f>VLOOKUP(A16,Modificacion!$A$10:$V$250,14,0)</f>
        <v>0</v>
      </c>
      <c r="J16">
        <f>VLOOKUP(A16,Modificacion!$A$10:$V$250,15,0)</f>
        <v>0</v>
      </c>
    </row>
    <row r="17" spans="1:10">
      <c r="A17">
        <v>16</v>
      </c>
      <c r="B17" t="str">
        <f t="shared" si="0"/>
        <v>010116 PROVEEDURIA</v>
      </c>
      <c r="C17">
        <f>VLOOKUP(A17,Modificacion!$A$10:$V$250,3,0)</f>
        <v>0</v>
      </c>
      <c r="D17" s="56">
        <f>VLOOKUP(A17,Modificacion!$A$10:$V$250,5,0)</f>
        <v>0</v>
      </c>
      <c r="E17">
        <f>VLOOKUP(A17,Modificacion!$A$10:$V$250,6,0)</f>
        <v>0</v>
      </c>
      <c r="F17">
        <f>VLOOKUP(A17,Modificacion!$A$10:$V$250,9,0)</f>
        <v>0</v>
      </c>
      <c r="G17" s="56">
        <f>VLOOKUP(A17,Modificacion!$A$10:$V$250,11,0)</f>
        <v>0</v>
      </c>
      <c r="H17">
        <f>VLOOKUP(A17,Modificacion!$A$10:$V$250,12,0)</f>
        <v>0</v>
      </c>
      <c r="I17">
        <f>VLOOKUP(A17,Modificacion!$A$10:$V$250,14,0)</f>
        <v>0</v>
      </c>
      <c r="J17">
        <f>VLOOKUP(A17,Modificacion!$A$10:$V$250,15,0)</f>
        <v>0</v>
      </c>
    </row>
    <row r="18" spans="1:10">
      <c r="A18">
        <v>17</v>
      </c>
      <c r="B18" t="str">
        <f t="shared" si="0"/>
        <v>010116 PROVEEDURIA</v>
      </c>
      <c r="C18">
        <f>VLOOKUP(A18,Modificacion!$A$10:$V$250,3,0)</f>
        <v>0</v>
      </c>
      <c r="D18" s="56">
        <f>VLOOKUP(A18,Modificacion!$A$10:$V$250,5,0)</f>
        <v>0</v>
      </c>
      <c r="E18">
        <f>VLOOKUP(A18,Modificacion!$A$10:$V$250,6,0)</f>
        <v>0</v>
      </c>
      <c r="F18">
        <f>VLOOKUP(A18,Modificacion!$A$10:$V$250,9,0)</f>
        <v>0</v>
      </c>
      <c r="G18" s="56">
        <f>VLOOKUP(A18,Modificacion!$A$10:$V$250,11,0)</f>
        <v>0</v>
      </c>
      <c r="H18">
        <f>VLOOKUP(A18,Modificacion!$A$10:$V$250,12,0)</f>
        <v>0</v>
      </c>
      <c r="I18">
        <f>VLOOKUP(A18,Modificacion!$A$10:$V$250,14,0)</f>
        <v>0</v>
      </c>
      <c r="J18">
        <f>VLOOKUP(A18,Modificacion!$A$10:$V$250,15,0)</f>
        <v>0</v>
      </c>
    </row>
    <row r="19" spans="1:10">
      <c r="A19">
        <v>18</v>
      </c>
      <c r="B19" t="str">
        <f t="shared" si="0"/>
        <v>010116 PROVEEDURIA</v>
      </c>
      <c r="C19">
        <f>VLOOKUP(A19,Modificacion!$A$10:$V$250,3,0)</f>
        <v>0</v>
      </c>
      <c r="D19" s="56">
        <f>VLOOKUP(A19,Modificacion!$A$10:$V$250,5,0)</f>
        <v>0</v>
      </c>
      <c r="E19">
        <f>VLOOKUP(A19,Modificacion!$A$10:$V$250,6,0)</f>
        <v>0</v>
      </c>
      <c r="F19">
        <f>VLOOKUP(A19,Modificacion!$A$10:$V$250,9,0)</f>
        <v>0</v>
      </c>
      <c r="G19" s="56">
        <f>VLOOKUP(A19,Modificacion!$A$10:$V$250,11,0)</f>
        <v>0</v>
      </c>
      <c r="H19">
        <f>VLOOKUP(A19,Modificacion!$A$10:$V$250,12,0)</f>
        <v>0</v>
      </c>
      <c r="I19">
        <f>VLOOKUP(A19,Modificacion!$A$10:$V$250,14,0)</f>
        <v>0</v>
      </c>
      <c r="J19">
        <f>VLOOKUP(A19,Modificacion!$A$10:$V$250,15,0)</f>
        <v>0</v>
      </c>
    </row>
    <row r="20" spans="1:10">
      <c r="A20">
        <v>19</v>
      </c>
      <c r="B20" t="str">
        <f t="shared" si="0"/>
        <v>010116 PROVEEDURIA</v>
      </c>
      <c r="C20">
        <f>VLOOKUP(A20,Modificacion!$A$10:$V$250,3,0)</f>
        <v>0</v>
      </c>
      <c r="D20" s="56">
        <f>VLOOKUP(A20,Modificacion!$A$10:$V$250,5,0)</f>
        <v>0</v>
      </c>
      <c r="E20">
        <f>VLOOKUP(A20,Modificacion!$A$10:$V$250,6,0)</f>
        <v>0</v>
      </c>
      <c r="F20">
        <f>VLOOKUP(A20,Modificacion!$A$10:$V$250,9,0)</f>
        <v>0</v>
      </c>
      <c r="G20" s="56">
        <f>VLOOKUP(A20,Modificacion!$A$10:$V$250,11,0)</f>
        <v>0</v>
      </c>
      <c r="H20">
        <f>VLOOKUP(A20,Modificacion!$A$10:$V$250,12,0)</f>
        <v>0</v>
      </c>
      <c r="I20">
        <f>VLOOKUP(A20,Modificacion!$A$10:$V$250,14,0)</f>
        <v>0</v>
      </c>
      <c r="J20">
        <f>VLOOKUP(A20,Modificacion!$A$10:$V$250,15,0)</f>
        <v>0</v>
      </c>
    </row>
    <row r="21" spans="1:10">
      <c r="A21">
        <v>20</v>
      </c>
      <c r="B21" t="str">
        <f t="shared" si="0"/>
        <v>010116 PROVEEDURIA</v>
      </c>
      <c r="C21">
        <f>VLOOKUP(A21,Modificacion!$A$10:$V$250,3,0)</f>
        <v>0</v>
      </c>
      <c r="D21" s="56">
        <f>VLOOKUP(A21,Modificacion!$A$10:$V$250,5,0)</f>
        <v>0</v>
      </c>
      <c r="E21">
        <f>VLOOKUP(A21,Modificacion!$A$10:$V$250,6,0)</f>
        <v>0</v>
      </c>
      <c r="F21">
        <f>VLOOKUP(A21,Modificacion!$A$10:$V$250,9,0)</f>
        <v>0</v>
      </c>
      <c r="G21" s="56">
        <f>VLOOKUP(A21,Modificacion!$A$10:$V$250,11,0)</f>
        <v>0</v>
      </c>
      <c r="H21">
        <f>VLOOKUP(A21,Modificacion!$A$10:$V$250,12,0)</f>
        <v>0</v>
      </c>
      <c r="I21">
        <f>VLOOKUP(A21,Modificacion!$A$10:$V$250,14,0)</f>
        <v>0</v>
      </c>
      <c r="J21">
        <f>VLOOKUP(A21,Modificacion!$A$10:$V$250,15,0)</f>
        <v>0</v>
      </c>
    </row>
    <row r="22" spans="1:10">
      <c r="A22">
        <v>21</v>
      </c>
      <c r="B22" t="str">
        <f t="shared" si="0"/>
        <v>010116 PROVEEDURIA</v>
      </c>
      <c r="C22">
        <f>VLOOKUP(A22,Modificacion!$A$10:$V$250,3,0)</f>
        <v>0</v>
      </c>
      <c r="D22" s="56">
        <f>VLOOKUP(A22,Modificacion!$A$10:$V$250,5,0)</f>
        <v>0</v>
      </c>
      <c r="E22">
        <f>VLOOKUP(A22,Modificacion!$A$10:$V$250,6,0)</f>
        <v>0</v>
      </c>
      <c r="F22">
        <f>VLOOKUP(A22,Modificacion!$A$10:$V$250,9,0)</f>
        <v>0</v>
      </c>
      <c r="G22" s="56">
        <f>VLOOKUP(A22,Modificacion!$A$10:$V$250,11,0)</f>
        <v>0</v>
      </c>
      <c r="H22">
        <f>VLOOKUP(A22,Modificacion!$A$10:$V$250,12,0)</f>
        <v>0</v>
      </c>
      <c r="I22">
        <f>VLOOKUP(A22,Modificacion!$A$10:$V$250,14,0)</f>
        <v>0</v>
      </c>
      <c r="J22">
        <f>VLOOKUP(A22,Modificacion!$A$10:$V$250,15,0)</f>
        <v>0</v>
      </c>
    </row>
    <row r="23" spans="1:10">
      <c r="A23">
        <v>22</v>
      </c>
      <c r="B23" t="str">
        <f t="shared" si="0"/>
        <v>010116 PROVEEDURIA</v>
      </c>
      <c r="C23">
        <f>VLOOKUP(A23,Modificacion!$A$10:$V$250,3,0)</f>
        <v>0</v>
      </c>
      <c r="D23" s="56">
        <f>VLOOKUP(A23,Modificacion!$A$10:$V$250,5,0)</f>
        <v>0</v>
      </c>
      <c r="E23">
        <f>VLOOKUP(A23,Modificacion!$A$10:$V$250,6,0)</f>
        <v>0</v>
      </c>
      <c r="F23">
        <f>VLOOKUP(A23,Modificacion!$A$10:$V$250,9,0)</f>
        <v>0</v>
      </c>
      <c r="G23" s="56">
        <f>VLOOKUP(A23,Modificacion!$A$10:$V$250,11,0)</f>
        <v>0</v>
      </c>
      <c r="H23">
        <f>VLOOKUP(A23,Modificacion!$A$10:$V$250,12,0)</f>
        <v>0</v>
      </c>
      <c r="I23">
        <f>VLOOKUP(A23,Modificacion!$A$10:$V$250,14,0)</f>
        <v>0</v>
      </c>
      <c r="J23">
        <f>VLOOKUP(A23,Modificacion!$A$10:$V$250,15,0)</f>
        <v>0</v>
      </c>
    </row>
    <row r="24" spans="1:10">
      <c r="A24">
        <v>23</v>
      </c>
      <c r="B24" t="str">
        <f t="shared" si="0"/>
        <v>010116 PROVEEDURIA</v>
      </c>
      <c r="C24">
        <f>VLOOKUP(A24,Modificacion!$A$10:$V$250,3,0)</f>
        <v>0</v>
      </c>
      <c r="D24" s="56">
        <f>VLOOKUP(A24,Modificacion!$A$10:$V$250,5,0)</f>
        <v>0</v>
      </c>
      <c r="E24">
        <f>VLOOKUP(A24,Modificacion!$A$10:$V$250,6,0)</f>
        <v>0</v>
      </c>
      <c r="F24">
        <f>VLOOKUP(A24,Modificacion!$A$10:$V$250,9,0)</f>
        <v>0</v>
      </c>
      <c r="G24" s="56">
        <f>VLOOKUP(A24,Modificacion!$A$10:$V$250,11,0)</f>
        <v>0</v>
      </c>
      <c r="H24">
        <f>VLOOKUP(A24,Modificacion!$A$10:$V$250,12,0)</f>
        <v>0</v>
      </c>
      <c r="I24">
        <f>VLOOKUP(A24,Modificacion!$A$10:$V$250,14,0)</f>
        <v>0</v>
      </c>
      <c r="J24">
        <f>VLOOKUP(A24,Modificacion!$A$10:$V$250,15,0)</f>
        <v>0</v>
      </c>
    </row>
    <row r="25" spans="1:10">
      <c r="A25">
        <v>24</v>
      </c>
      <c r="B25" t="str">
        <f t="shared" si="0"/>
        <v>010116 PROVEEDURIA</v>
      </c>
      <c r="C25">
        <f>VLOOKUP(A25,Modificacion!$A$10:$V$250,3,0)</f>
        <v>0</v>
      </c>
      <c r="D25" s="56">
        <f>VLOOKUP(A25,Modificacion!$A$10:$V$250,5,0)</f>
        <v>0</v>
      </c>
      <c r="E25">
        <f>VLOOKUP(A25,Modificacion!$A$10:$V$250,6,0)</f>
        <v>0</v>
      </c>
      <c r="F25">
        <f>VLOOKUP(A25,Modificacion!$A$10:$V$250,9,0)</f>
        <v>0</v>
      </c>
      <c r="G25" s="56">
        <f>VLOOKUP(A25,Modificacion!$A$10:$V$250,11,0)</f>
        <v>0</v>
      </c>
      <c r="H25">
        <f>VLOOKUP(A25,Modificacion!$A$10:$V$250,12,0)</f>
        <v>0</v>
      </c>
      <c r="I25">
        <f>VLOOKUP(A25,Modificacion!$A$10:$V$250,14,0)</f>
        <v>0</v>
      </c>
      <c r="J25">
        <f>VLOOKUP(A25,Modificacion!$A$10:$V$250,15,0)</f>
        <v>0</v>
      </c>
    </row>
    <row r="26" spans="1:10">
      <c r="A26">
        <v>25</v>
      </c>
      <c r="B26" t="str">
        <f t="shared" si="0"/>
        <v>010116 PROVEEDURIA</v>
      </c>
      <c r="C26">
        <f>VLOOKUP(A26,Modificacion!$A$10:$V$250,3,0)</f>
        <v>0</v>
      </c>
      <c r="D26" s="56">
        <f>VLOOKUP(A26,Modificacion!$A$10:$V$250,5,0)</f>
        <v>0</v>
      </c>
      <c r="E26">
        <f>VLOOKUP(A26,Modificacion!$A$10:$V$250,6,0)</f>
        <v>0</v>
      </c>
      <c r="F26">
        <f>VLOOKUP(A26,Modificacion!$A$10:$V$250,9,0)</f>
        <v>0</v>
      </c>
      <c r="G26" s="56">
        <f>VLOOKUP(A26,Modificacion!$A$10:$V$250,11,0)</f>
        <v>0</v>
      </c>
      <c r="H26">
        <f>VLOOKUP(A26,Modificacion!$A$10:$V$250,12,0)</f>
        <v>0</v>
      </c>
      <c r="I26">
        <f>VLOOKUP(A26,Modificacion!$A$10:$V$250,14,0)</f>
        <v>0</v>
      </c>
      <c r="J26">
        <f>VLOOKUP(A26,Modificacion!$A$10:$V$250,15,0)</f>
        <v>0</v>
      </c>
    </row>
    <row r="27" spans="1:10">
      <c r="A27">
        <v>26</v>
      </c>
      <c r="B27" t="str">
        <f t="shared" si="0"/>
        <v>010116 PROVEEDURIA</v>
      </c>
      <c r="C27">
        <f>VLOOKUP(A27,Modificacion!$A$10:$V$250,3,0)</f>
        <v>0</v>
      </c>
      <c r="D27" s="56">
        <f>VLOOKUP(A27,Modificacion!$A$10:$V$250,5,0)</f>
        <v>0</v>
      </c>
      <c r="E27">
        <f>VLOOKUP(A27,Modificacion!$A$10:$V$250,6,0)</f>
        <v>0</v>
      </c>
      <c r="F27">
        <f>VLOOKUP(A27,Modificacion!$A$10:$V$250,9,0)</f>
        <v>0</v>
      </c>
      <c r="G27" s="56">
        <f>VLOOKUP(A27,Modificacion!$A$10:$V$250,11,0)</f>
        <v>0</v>
      </c>
      <c r="H27">
        <f>VLOOKUP(A27,Modificacion!$A$10:$V$250,12,0)</f>
        <v>0</v>
      </c>
      <c r="I27">
        <f>VLOOKUP(A27,Modificacion!$A$10:$V$250,14,0)</f>
        <v>0</v>
      </c>
      <c r="J27">
        <f>VLOOKUP(A27,Modificacion!$A$10:$V$250,15,0)</f>
        <v>0</v>
      </c>
    </row>
    <row r="28" spans="1:10">
      <c r="A28">
        <v>27</v>
      </c>
      <c r="B28" t="str">
        <f t="shared" si="0"/>
        <v>010116 PROVEEDURIA</v>
      </c>
      <c r="C28">
        <f>VLOOKUP(A28,Modificacion!$A$10:$V$250,3,0)</f>
        <v>0</v>
      </c>
      <c r="D28" s="56">
        <f>VLOOKUP(A28,Modificacion!$A$10:$V$250,5,0)</f>
        <v>0</v>
      </c>
      <c r="E28">
        <f>VLOOKUP(A28,Modificacion!$A$10:$V$250,6,0)</f>
        <v>0</v>
      </c>
      <c r="F28">
        <f>VLOOKUP(A28,Modificacion!$A$10:$V$250,9,0)</f>
        <v>0</v>
      </c>
      <c r="G28" s="56">
        <f>VLOOKUP(A28,Modificacion!$A$10:$V$250,11,0)</f>
        <v>0</v>
      </c>
      <c r="H28">
        <f>VLOOKUP(A28,Modificacion!$A$10:$V$250,12,0)</f>
        <v>0</v>
      </c>
      <c r="I28">
        <f>VLOOKUP(A28,Modificacion!$A$10:$V$250,14,0)</f>
        <v>0</v>
      </c>
      <c r="J28">
        <f>VLOOKUP(A28,Modificacion!$A$10:$V$250,15,0)</f>
        <v>0</v>
      </c>
    </row>
    <row r="29" spans="1:10">
      <c r="A29">
        <v>28</v>
      </c>
      <c r="B29" t="str">
        <f t="shared" si="0"/>
        <v>010116 PROVEEDURIA</v>
      </c>
      <c r="C29">
        <f>VLOOKUP(A29,Modificacion!$A$10:$V$250,3,0)</f>
        <v>0</v>
      </c>
      <c r="D29" s="56">
        <f>VLOOKUP(A29,Modificacion!$A$10:$V$250,5,0)</f>
        <v>0</v>
      </c>
      <c r="E29">
        <f>VLOOKUP(A29,Modificacion!$A$10:$V$250,6,0)</f>
        <v>0</v>
      </c>
      <c r="F29">
        <f>VLOOKUP(A29,Modificacion!$A$10:$V$250,9,0)</f>
        <v>0</v>
      </c>
      <c r="G29" s="56">
        <f>VLOOKUP(A29,Modificacion!$A$10:$V$250,11,0)</f>
        <v>0</v>
      </c>
      <c r="H29">
        <f>VLOOKUP(A29,Modificacion!$A$10:$V$250,12,0)</f>
        <v>0</v>
      </c>
      <c r="I29">
        <f>VLOOKUP(A29,Modificacion!$A$10:$V$250,14,0)</f>
        <v>0</v>
      </c>
      <c r="J29">
        <f>VLOOKUP(A29,Modificacion!$A$10:$V$250,15,0)</f>
        <v>0</v>
      </c>
    </row>
    <row r="30" spans="1:10">
      <c r="A30">
        <v>29</v>
      </c>
      <c r="B30" t="str">
        <f t="shared" si="0"/>
        <v>010116 PROVEEDURIA</v>
      </c>
      <c r="C30">
        <f>VLOOKUP(A30,Modificacion!$A$10:$V$250,3,0)</f>
        <v>0</v>
      </c>
      <c r="D30" s="56">
        <f>VLOOKUP(A30,Modificacion!$A$10:$V$250,5,0)</f>
        <v>0</v>
      </c>
      <c r="E30">
        <f>VLOOKUP(A30,Modificacion!$A$10:$V$250,6,0)</f>
        <v>0</v>
      </c>
      <c r="F30">
        <f>VLOOKUP(A30,Modificacion!$A$10:$V$250,9,0)</f>
        <v>0</v>
      </c>
      <c r="G30" s="56">
        <f>VLOOKUP(A30,Modificacion!$A$10:$V$250,11,0)</f>
        <v>0</v>
      </c>
      <c r="H30">
        <f>VLOOKUP(A30,Modificacion!$A$10:$V$250,12,0)</f>
        <v>0</v>
      </c>
      <c r="I30">
        <f>VLOOKUP(A30,Modificacion!$A$10:$V$250,14,0)</f>
        <v>0</v>
      </c>
      <c r="J30">
        <f>VLOOKUP(A30,Modificacion!$A$10:$V$250,15,0)</f>
        <v>0</v>
      </c>
    </row>
    <row r="31" spans="1:10">
      <c r="A31">
        <v>30</v>
      </c>
      <c r="B31" t="str">
        <f t="shared" si="0"/>
        <v>010116 PROVEEDURIA</v>
      </c>
      <c r="C31">
        <f>VLOOKUP(A31,Modificacion!$A$10:$V$250,3,0)</f>
        <v>0</v>
      </c>
      <c r="D31" s="56">
        <f>VLOOKUP(A31,Modificacion!$A$10:$V$250,5,0)</f>
        <v>0</v>
      </c>
      <c r="E31">
        <f>VLOOKUP(A31,Modificacion!$A$10:$V$250,6,0)</f>
        <v>0</v>
      </c>
      <c r="F31">
        <f>VLOOKUP(A31,Modificacion!$A$10:$V$250,9,0)</f>
        <v>0</v>
      </c>
      <c r="G31" s="56">
        <f>VLOOKUP(A31,Modificacion!$A$10:$V$250,11,0)</f>
        <v>0</v>
      </c>
      <c r="H31">
        <f>VLOOKUP(A31,Modificacion!$A$10:$V$250,12,0)</f>
        <v>0</v>
      </c>
      <c r="I31">
        <f>VLOOKUP(A31,Modificacion!$A$10:$V$250,14,0)</f>
        <v>0</v>
      </c>
      <c r="J31">
        <f>VLOOKUP(A31,Modificacion!$A$10:$V$250,15,0)</f>
        <v>0</v>
      </c>
    </row>
    <row r="32" spans="1:10">
      <c r="A32">
        <v>31</v>
      </c>
      <c r="B32" t="str">
        <f t="shared" si="0"/>
        <v>010116 PROVEEDURIA</v>
      </c>
      <c r="C32">
        <f>VLOOKUP(A32,Modificacion!$A$10:$V$250,3,0)</f>
        <v>0</v>
      </c>
      <c r="D32" s="56">
        <f>VLOOKUP(A32,Modificacion!$A$10:$V$250,5,0)</f>
        <v>0</v>
      </c>
      <c r="E32">
        <f>VLOOKUP(A32,Modificacion!$A$10:$V$250,6,0)</f>
        <v>0</v>
      </c>
      <c r="F32">
        <f>VLOOKUP(A32,Modificacion!$A$10:$V$250,9,0)</f>
        <v>0</v>
      </c>
      <c r="G32" s="56">
        <f>VLOOKUP(A32,Modificacion!$A$10:$V$250,11,0)</f>
        <v>0</v>
      </c>
      <c r="H32">
        <f>VLOOKUP(A32,Modificacion!$A$10:$V$250,12,0)</f>
        <v>0</v>
      </c>
      <c r="I32">
        <f>VLOOKUP(A32,Modificacion!$A$10:$V$250,14,0)</f>
        <v>0</v>
      </c>
      <c r="J32">
        <f>VLOOKUP(A32,Modificacion!$A$10:$V$250,15,0)</f>
        <v>0</v>
      </c>
    </row>
    <row r="33" spans="1:10">
      <c r="A33">
        <v>32</v>
      </c>
      <c r="B33" t="str">
        <f t="shared" si="0"/>
        <v>010116 PROVEEDURIA</v>
      </c>
      <c r="C33">
        <f>VLOOKUP(A33,Modificacion!$A$10:$V$250,3,0)</f>
        <v>0</v>
      </c>
      <c r="D33" s="56">
        <f>VLOOKUP(A33,Modificacion!$A$10:$V$250,5,0)</f>
        <v>0</v>
      </c>
      <c r="E33">
        <f>VLOOKUP(A33,Modificacion!$A$10:$V$250,6,0)</f>
        <v>0</v>
      </c>
      <c r="F33">
        <f>VLOOKUP(A33,Modificacion!$A$10:$V$250,9,0)</f>
        <v>0</v>
      </c>
      <c r="G33" s="56">
        <f>VLOOKUP(A33,Modificacion!$A$10:$V$250,11,0)</f>
        <v>0</v>
      </c>
      <c r="H33">
        <f>VLOOKUP(A33,Modificacion!$A$10:$V$250,12,0)</f>
        <v>0</v>
      </c>
      <c r="I33">
        <f>VLOOKUP(A33,Modificacion!$A$10:$V$250,14,0)</f>
        <v>0</v>
      </c>
      <c r="J33">
        <f>VLOOKUP(A33,Modificacion!$A$10:$V$250,15,0)</f>
        <v>0</v>
      </c>
    </row>
    <row r="34" spans="1:10">
      <c r="A34">
        <v>33</v>
      </c>
      <c r="B34" t="str">
        <f t="shared" si="0"/>
        <v>010116 PROVEEDURIA</v>
      </c>
      <c r="C34">
        <f>VLOOKUP(A34,Modificacion!$A$10:$V$250,3,0)</f>
        <v>0</v>
      </c>
      <c r="D34" s="56">
        <f>VLOOKUP(A34,Modificacion!$A$10:$V$250,5,0)</f>
        <v>0</v>
      </c>
      <c r="E34">
        <f>VLOOKUP(A34,Modificacion!$A$10:$V$250,6,0)</f>
        <v>0</v>
      </c>
      <c r="F34">
        <f>VLOOKUP(A34,Modificacion!$A$10:$V$250,9,0)</f>
        <v>0</v>
      </c>
      <c r="G34" s="56">
        <f>VLOOKUP(A34,Modificacion!$A$10:$V$250,11,0)</f>
        <v>0</v>
      </c>
      <c r="H34">
        <f>VLOOKUP(A34,Modificacion!$A$10:$V$250,12,0)</f>
        <v>0</v>
      </c>
      <c r="I34">
        <f>VLOOKUP(A34,Modificacion!$A$10:$V$250,14,0)</f>
        <v>0</v>
      </c>
      <c r="J34">
        <f>VLOOKUP(A34,Modificacion!$A$10:$V$250,15,0)</f>
        <v>0</v>
      </c>
    </row>
    <row r="35" spans="1:10">
      <c r="A35">
        <v>34</v>
      </c>
      <c r="B35" t="str">
        <f t="shared" si="0"/>
        <v>010116 PROVEEDURIA</v>
      </c>
      <c r="C35">
        <f>VLOOKUP(A35,Modificacion!$A$10:$V$250,3,0)</f>
        <v>0</v>
      </c>
      <c r="D35" s="56">
        <f>VLOOKUP(A35,Modificacion!$A$10:$V$250,5,0)</f>
        <v>0</v>
      </c>
      <c r="E35">
        <f>VLOOKUP(A35,Modificacion!$A$10:$V$250,6,0)</f>
        <v>0</v>
      </c>
      <c r="F35">
        <f>VLOOKUP(A35,Modificacion!$A$10:$V$250,9,0)</f>
        <v>0</v>
      </c>
      <c r="G35" s="56">
        <f>VLOOKUP(A35,Modificacion!$A$10:$V$250,11,0)</f>
        <v>0</v>
      </c>
      <c r="H35">
        <f>VLOOKUP(A35,Modificacion!$A$10:$V$250,12,0)</f>
        <v>0</v>
      </c>
      <c r="I35">
        <f>VLOOKUP(A35,Modificacion!$A$10:$V$250,14,0)</f>
        <v>0</v>
      </c>
      <c r="J35">
        <f>VLOOKUP(A35,Modificacion!$A$10:$V$250,15,0)</f>
        <v>0</v>
      </c>
    </row>
    <row r="36" spans="1:10">
      <c r="A36">
        <v>35</v>
      </c>
      <c r="B36" t="str">
        <f t="shared" si="0"/>
        <v>010116 PROVEEDURIA</v>
      </c>
      <c r="C36">
        <f>VLOOKUP(A36,Modificacion!$A$10:$V$250,3,0)</f>
        <v>0</v>
      </c>
      <c r="D36" s="56">
        <f>VLOOKUP(A36,Modificacion!$A$10:$V$250,5,0)</f>
        <v>0</v>
      </c>
      <c r="E36">
        <f>VLOOKUP(A36,Modificacion!$A$10:$V$250,6,0)</f>
        <v>0</v>
      </c>
      <c r="F36">
        <f>VLOOKUP(A36,Modificacion!$A$10:$V$250,9,0)</f>
        <v>0</v>
      </c>
      <c r="G36" s="56">
        <f>VLOOKUP(A36,Modificacion!$A$10:$V$250,11,0)</f>
        <v>0</v>
      </c>
      <c r="H36">
        <f>VLOOKUP(A36,Modificacion!$A$10:$V$250,12,0)</f>
        <v>0</v>
      </c>
      <c r="I36">
        <f>VLOOKUP(A36,Modificacion!$A$10:$V$250,14,0)</f>
        <v>0</v>
      </c>
      <c r="J36">
        <f>VLOOKUP(A36,Modificacion!$A$10:$V$250,15,0)</f>
        <v>0</v>
      </c>
    </row>
    <row r="37" spans="1:10">
      <c r="A37">
        <v>36</v>
      </c>
      <c r="B37" t="str">
        <f t="shared" si="0"/>
        <v>010116 PROVEEDURIA</v>
      </c>
      <c r="C37">
        <f>VLOOKUP(A37,Modificacion!$A$10:$V$250,3,0)</f>
        <v>0</v>
      </c>
      <c r="D37" s="56">
        <f>VLOOKUP(A37,Modificacion!$A$10:$V$250,5,0)</f>
        <v>0</v>
      </c>
      <c r="E37">
        <f>VLOOKUP(A37,Modificacion!$A$10:$V$250,6,0)</f>
        <v>0</v>
      </c>
      <c r="F37">
        <f>VLOOKUP(A37,Modificacion!$A$10:$V$250,9,0)</f>
        <v>0</v>
      </c>
      <c r="G37" s="56">
        <f>VLOOKUP(A37,Modificacion!$A$10:$V$250,11,0)</f>
        <v>0</v>
      </c>
      <c r="H37">
        <f>VLOOKUP(A37,Modificacion!$A$10:$V$250,12,0)</f>
        <v>0</v>
      </c>
      <c r="I37">
        <f>VLOOKUP(A37,Modificacion!$A$10:$V$250,14,0)</f>
        <v>0</v>
      </c>
      <c r="J37">
        <f>VLOOKUP(A37,Modificacion!$A$10:$V$250,15,0)</f>
        <v>0</v>
      </c>
    </row>
    <row r="38" spans="1:10">
      <c r="A38">
        <v>37</v>
      </c>
      <c r="B38" t="str">
        <f t="shared" si="0"/>
        <v>010116 PROVEEDURIA</v>
      </c>
      <c r="C38">
        <f>VLOOKUP(A38,Modificacion!$A$10:$V$250,3,0)</f>
        <v>0</v>
      </c>
      <c r="D38" s="56">
        <f>VLOOKUP(A38,Modificacion!$A$10:$V$250,5,0)</f>
        <v>0</v>
      </c>
      <c r="E38">
        <f>VLOOKUP(A38,Modificacion!$A$10:$V$250,6,0)</f>
        <v>0</v>
      </c>
      <c r="F38">
        <f>VLOOKUP(A38,Modificacion!$A$10:$V$250,9,0)</f>
        <v>0</v>
      </c>
      <c r="G38" s="56">
        <f>VLOOKUP(A38,Modificacion!$A$10:$V$250,11,0)</f>
        <v>0</v>
      </c>
      <c r="H38">
        <f>VLOOKUP(A38,Modificacion!$A$10:$V$250,12,0)</f>
        <v>0</v>
      </c>
      <c r="I38">
        <f>VLOOKUP(A38,Modificacion!$A$10:$V$250,14,0)</f>
        <v>0</v>
      </c>
      <c r="J38">
        <f>VLOOKUP(A38,Modificacion!$A$10:$V$250,15,0)</f>
        <v>0</v>
      </c>
    </row>
    <row r="39" spans="1:10">
      <c r="A39">
        <v>38</v>
      </c>
      <c r="B39" t="str">
        <f t="shared" si="0"/>
        <v>010116 PROVEEDURIA</v>
      </c>
      <c r="C39">
        <f>VLOOKUP(A39,Modificacion!$A$10:$V$250,3,0)</f>
        <v>0</v>
      </c>
      <c r="D39" s="56">
        <f>VLOOKUP(A39,Modificacion!$A$10:$V$250,5,0)</f>
        <v>0</v>
      </c>
      <c r="E39">
        <f>VLOOKUP(A39,Modificacion!$A$10:$V$250,6,0)</f>
        <v>0</v>
      </c>
      <c r="F39">
        <f>VLOOKUP(A39,Modificacion!$A$10:$V$250,9,0)</f>
        <v>0</v>
      </c>
      <c r="G39" s="56">
        <f>VLOOKUP(A39,Modificacion!$A$10:$V$250,11,0)</f>
        <v>0</v>
      </c>
      <c r="H39">
        <f>VLOOKUP(A39,Modificacion!$A$10:$V$250,12,0)</f>
        <v>0</v>
      </c>
      <c r="I39">
        <f>VLOOKUP(A39,Modificacion!$A$10:$V$250,14,0)</f>
        <v>0</v>
      </c>
      <c r="J39">
        <f>VLOOKUP(A39,Modificacion!$A$10:$V$250,15,0)</f>
        <v>0</v>
      </c>
    </row>
    <row r="40" spans="1:10">
      <c r="A40">
        <v>39</v>
      </c>
      <c r="B40" t="str">
        <f t="shared" si="0"/>
        <v>010116 PROVEEDURIA</v>
      </c>
      <c r="C40">
        <f>VLOOKUP(A40,Modificacion!$A$10:$V$250,3,0)</f>
        <v>0</v>
      </c>
      <c r="D40" s="56">
        <f>VLOOKUP(A40,Modificacion!$A$10:$V$250,5,0)</f>
        <v>0</v>
      </c>
      <c r="E40">
        <f>VLOOKUP(A40,Modificacion!$A$10:$V$250,6,0)</f>
        <v>0</v>
      </c>
      <c r="F40">
        <f>VLOOKUP(A40,Modificacion!$A$10:$V$250,9,0)</f>
        <v>0</v>
      </c>
      <c r="G40" s="56">
        <f>VLOOKUP(A40,Modificacion!$A$10:$V$250,11,0)</f>
        <v>0</v>
      </c>
      <c r="H40">
        <f>VLOOKUP(A40,Modificacion!$A$10:$V$250,12,0)</f>
        <v>0</v>
      </c>
      <c r="I40">
        <f>VLOOKUP(A40,Modificacion!$A$10:$V$250,14,0)</f>
        <v>0</v>
      </c>
      <c r="J40">
        <f>VLOOKUP(A40,Modificacion!$A$10:$V$250,15,0)</f>
        <v>0</v>
      </c>
    </row>
    <row r="41" spans="1:10">
      <c r="A41">
        <v>40</v>
      </c>
      <c r="B41" t="str">
        <f t="shared" si="0"/>
        <v>010116 PROVEEDURIA</v>
      </c>
      <c r="C41">
        <f>VLOOKUP(A41,Modificacion!$A$10:$V$250,3,0)</f>
        <v>0</v>
      </c>
      <c r="D41" s="56">
        <f>VLOOKUP(A41,Modificacion!$A$10:$V$250,5,0)</f>
        <v>0</v>
      </c>
      <c r="E41">
        <f>VLOOKUP(A41,Modificacion!$A$10:$V$250,6,0)</f>
        <v>0</v>
      </c>
      <c r="F41">
        <f>VLOOKUP(A41,Modificacion!$A$10:$V$250,9,0)</f>
        <v>0</v>
      </c>
      <c r="G41" s="56">
        <f>VLOOKUP(A41,Modificacion!$A$10:$V$250,11,0)</f>
        <v>0</v>
      </c>
      <c r="H41">
        <f>VLOOKUP(A41,Modificacion!$A$10:$V$250,12,0)</f>
        <v>0</v>
      </c>
      <c r="I41">
        <f>VLOOKUP(A41,Modificacion!$A$10:$V$250,14,0)</f>
        <v>0</v>
      </c>
      <c r="J41">
        <f>VLOOKUP(A41,Modificacion!$A$10:$V$250,15,0)</f>
        <v>0</v>
      </c>
    </row>
    <row r="42" spans="1:10">
      <c r="A42">
        <v>41</v>
      </c>
      <c r="B42" t="str">
        <f t="shared" si="0"/>
        <v>010116 PROVEEDURIA</v>
      </c>
      <c r="C42">
        <f>VLOOKUP(A42,Modificacion!$A$10:$V$250,3,0)</f>
        <v>0</v>
      </c>
      <c r="D42" s="56">
        <f>VLOOKUP(A42,Modificacion!$A$10:$V$250,5,0)</f>
        <v>0</v>
      </c>
      <c r="E42">
        <f>VLOOKUP(A42,Modificacion!$A$10:$V$250,6,0)</f>
        <v>0</v>
      </c>
      <c r="F42">
        <f>VLOOKUP(A42,Modificacion!$A$10:$V$250,9,0)</f>
        <v>0</v>
      </c>
      <c r="G42" s="56">
        <f>VLOOKUP(A42,Modificacion!$A$10:$V$250,11,0)</f>
        <v>0</v>
      </c>
      <c r="H42">
        <f>VLOOKUP(A42,Modificacion!$A$10:$V$250,12,0)</f>
        <v>0</v>
      </c>
      <c r="I42">
        <f>VLOOKUP(A42,Modificacion!$A$10:$V$250,14,0)</f>
        <v>0</v>
      </c>
      <c r="J42">
        <f>VLOOKUP(A42,Modificacion!$A$10:$V$250,15,0)</f>
        <v>0</v>
      </c>
    </row>
    <row r="43" spans="1:10">
      <c r="A43">
        <v>42</v>
      </c>
      <c r="B43" t="str">
        <f t="shared" si="0"/>
        <v>010116 PROVEEDURIA</v>
      </c>
      <c r="C43">
        <f>VLOOKUP(A43,Modificacion!$A$10:$V$250,3,0)</f>
        <v>0</v>
      </c>
      <c r="D43" s="56">
        <f>VLOOKUP(A43,Modificacion!$A$10:$V$250,5,0)</f>
        <v>0</v>
      </c>
      <c r="E43">
        <f>VLOOKUP(A43,Modificacion!$A$10:$V$250,6,0)</f>
        <v>0</v>
      </c>
      <c r="F43">
        <f>VLOOKUP(A43,Modificacion!$A$10:$V$250,9,0)</f>
        <v>0</v>
      </c>
      <c r="G43" s="56">
        <f>VLOOKUP(A43,Modificacion!$A$10:$V$250,11,0)</f>
        <v>0</v>
      </c>
      <c r="H43">
        <f>VLOOKUP(A43,Modificacion!$A$10:$V$250,12,0)</f>
        <v>0</v>
      </c>
      <c r="I43">
        <f>VLOOKUP(A43,Modificacion!$A$10:$V$250,14,0)</f>
        <v>0</v>
      </c>
      <c r="J43">
        <f>VLOOKUP(A43,Modificacion!$A$10:$V$250,15,0)</f>
        <v>0</v>
      </c>
    </row>
    <row r="44" spans="1:10">
      <c r="A44">
        <v>43</v>
      </c>
      <c r="B44" t="str">
        <f t="shared" si="0"/>
        <v>010116 PROVEEDURIA</v>
      </c>
      <c r="C44">
        <f>VLOOKUP(A44,Modificacion!$A$10:$V$250,3,0)</f>
        <v>0</v>
      </c>
      <c r="D44" s="56">
        <f>VLOOKUP(A44,Modificacion!$A$10:$V$250,5,0)</f>
        <v>0</v>
      </c>
      <c r="E44">
        <f>VLOOKUP(A44,Modificacion!$A$10:$V$250,6,0)</f>
        <v>0</v>
      </c>
      <c r="F44">
        <f>VLOOKUP(A44,Modificacion!$A$10:$V$250,9,0)</f>
        <v>0</v>
      </c>
      <c r="G44" s="56">
        <f>VLOOKUP(A44,Modificacion!$A$10:$V$250,11,0)</f>
        <v>0</v>
      </c>
      <c r="H44">
        <f>VLOOKUP(A44,Modificacion!$A$10:$V$250,12,0)</f>
        <v>0</v>
      </c>
      <c r="I44">
        <f>VLOOKUP(A44,Modificacion!$A$10:$V$250,14,0)</f>
        <v>0</v>
      </c>
      <c r="J44">
        <f>VLOOKUP(A44,Modificacion!$A$10:$V$250,15,0)</f>
        <v>0</v>
      </c>
    </row>
    <row r="45" spans="1:10">
      <c r="A45">
        <v>44</v>
      </c>
      <c r="B45" t="str">
        <f t="shared" si="0"/>
        <v>010116 PROVEEDURIA</v>
      </c>
      <c r="C45">
        <f>VLOOKUP(A45,Modificacion!$A$10:$V$250,3,0)</f>
        <v>0</v>
      </c>
      <c r="D45" s="56">
        <f>VLOOKUP(A45,Modificacion!$A$10:$V$250,5,0)</f>
        <v>0</v>
      </c>
      <c r="E45">
        <f>VLOOKUP(A45,Modificacion!$A$10:$V$250,6,0)</f>
        <v>0</v>
      </c>
      <c r="F45">
        <f>VLOOKUP(A45,Modificacion!$A$10:$V$250,9,0)</f>
        <v>0</v>
      </c>
      <c r="G45" s="56">
        <f>VLOOKUP(A45,Modificacion!$A$10:$V$250,11,0)</f>
        <v>0</v>
      </c>
      <c r="H45">
        <f>VLOOKUP(A45,Modificacion!$A$10:$V$250,12,0)</f>
        <v>0</v>
      </c>
      <c r="I45">
        <f>VLOOKUP(A45,Modificacion!$A$10:$V$250,14,0)</f>
        <v>0</v>
      </c>
      <c r="J45">
        <f>VLOOKUP(A45,Modificacion!$A$10:$V$250,15,0)</f>
        <v>0</v>
      </c>
    </row>
    <row r="46" spans="1:10">
      <c r="A46">
        <v>45</v>
      </c>
      <c r="B46" t="str">
        <f t="shared" si="0"/>
        <v>010116 PROVEEDURIA</v>
      </c>
      <c r="C46">
        <f>VLOOKUP(A46,Modificacion!$A$10:$V$250,3,0)</f>
        <v>0</v>
      </c>
      <c r="D46" s="56">
        <f>VLOOKUP(A46,Modificacion!$A$10:$V$250,5,0)</f>
        <v>0</v>
      </c>
      <c r="E46">
        <f>VLOOKUP(A46,Modificacion!$A$10:$V$250,6,0)</f>
        <v>0</v>
      </c>
      <c r="F46">
        <f>VLOOKUP(A46,Modificacion!$A$10:$V$250,9,0)</f>
        <v>0</v>
      </c>
      <c r="G46" s="56">
        <f>VLOOKUP(A46,Modificacion!$A$10:$V$250,11,0)</f>
        <v>0</v>
      </c>
      <c r="H46">
        <f>VLOOKUP(A46,Modificacion!$A$10:$V$250,12,0)</f>
        <v>0</v>
      </c>
      <c r="I46">
        <f>VLOOKUP(A46,Modificacion!$A$10:$V$250,14,0)</f>
        <v>0</v>
      </c>
      <c r="J46">
        <f>VLOOKUP(A46,Modificacion!$A$10:$V$250,15,0)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0"/>
  <sheetViews>
    <sheetView workbookViewId="0">
      <selection activeCell="A2" sqref="A2:XFD2"/>
    </sheetView>
  </sheetViews>
  <sheetFormatPr baseColWidth="10" defaultColWidth="11.42578125" defaultRowHeight="15"/>
  <cols>
    <col min="1" max="1" width="7.140625" bestFit="1" customWidth="1"/>
    <col min="2" max="2" width="66.42578125" bestFit="1" customWidth="1"/>
    <col min="8" max="8" width="11.42578125" style="64"/>
  </cols>
  <sheetData>
    <row r="1" spans="1:8">
      <c r="F1" t="s">
        <v>31</v>
      </c>
    </row>
    <row r="2" spans="1:8">
      <c r="A2" s="25" t="s">
        <v>32</v>
      </c>
      <c r="B2" s="26" t="s">
        <v>33</v>
      </c>
      <c r="F2">
        <v>10101</v>
      </c>
      <c r="H2" s="87">
        <v>202010201</v>
      </c>
    </row>
    <row r="3" spans="1:8">
      <c r="A3" s="25" t="s">
        <v>35</v>
      </c>
      <c r="B3" s="26" t="s">
        <v>36</v>
      </c>
      <c r="F3">
        <v>20101</v>
      </c>
      <c r="H3" s="87">
        <v>2202010202</v>
      </c>
    </row>
    <row r="4" spans="1:8">
      <c r="A4" s="25" t="s">
        <v>24</v>
      </c>
      <c r="B4" s="26" t="s">
        <v>38</v>
      </c>
      <c r="F4">
        <v>30101</v>
      </c>
      <c r="H4" s="87">
        <v>2202010203</v>
      </c>
    </row>
    <row r="5" spans="1:8">
      <c r="A5" s="25" t="s">
        <v>25</v>
      </c>
      <c r="B5" s="26" t="s">
        <v>39</v>
      </c>
      <c r="F5" s="29" t="s">
        <v>34</v>
      </c>
      <c r="H5" s="87">
        <v>2202010204</v>
      </c>
    </row>
    <row r="6" spans="1:8">
      <c r="A6" s="25" t="s">
        <v>27</v>
      </c>
      <c r="B6" s="26" t="s">
        <v>40</v>
      </c>
      <c r="F6" s="29" t="s">
        <v>37</v>
      </c>
      <c r="H6" s="87">
        <v>2201010401</v>
      </c>
    </row>
    <row r="7" spans="1:8">
      <c r="A7" s="25" t="s">
        <v>41</v>
      </c>
      <c r="B7" s="26" t="s">
        <v>42</v>
      </c>
      <c r="F7">
        <v>2101010301</v>
      </c>
      <c r="H7" s="87">
        <v>2201021201</v>
      </c>
    </row>
    <row r="8" spans="1:8">
      <c r="A8" s="25" t="s">
        <v>26</v>
      </c>
      <c r="B8" s="26" t="s">
        <v>43</v>
      </c>
      <c r="F8">
        <v>2101010401</v>
      </c>
      <c r="H8" s="87">
        <v>2201010301</v>
      </c>
    </row>
    <row r="9" spans="1:8">
      <c r="A9" s="25" t="s">
        <v>44</v>
      </c>
      <c r="B9" s="26" t="s">
        <v>45</v>
      </c>
      <c r="F9">
        <v>2101010401</v>
      </c>
      <c r="H9" s="87">
        <v>2201020801</v>
      </c>
    </row>
    <row r="10" spans="1:8">
      <c r="A10" s="25" t="s">
        <v>47</v>
      </c>
      <c r="B10" s="26" t="s">
        <v>48</v>
      </c>
      <c r="F10">
        <v>2101020201</v>
      </c>
      <c r="H10" s="87">
        <v>2201020901</v>
      </c>
    </row>
    <row r="11" spans="1:8">
      <c r="A11" s="25" t="s">
        <v>49</v>
      </c>
      <c r="B11" s="26" t="s">
        <v>50</v>
      </c>
      <c r="F11">
        <v>2101020301</v>
      </c>
      <c r="H11" s="87">
        <v>2201010101</v>
      </c>
    </row>
    <row r="12" spans="1:8">
      <c r="A12" s="25" t="s">
        <v>51</v>
      </c>
      <c r="B12" s="26" t="s">
        <v>52</v>
      </c>
      <c r="F12">
        <v>2101020101</v>
      </c>
      <c r="H12" s="87">
        <v>2201020301</v>
      </c>
    </row>
    <row r="13" spans="1:8">
      <c r="A13" s="25" t="s">
        <v>53</v>
      </c>
      <c r="B13" s="26" t="s">
        <v>54</v>
      </c>
      <c r="F13">
        <v>2101020401</v>
      </c>
      <c r="H13" s="87">
        <v>2201020501</v>
      </c>
    </row>
    <row r="14" spans="1:8">
      <c r="A14" s="25" t="s">
        <v>55</v>
      </c>
      <c r="B14" s="26" t="s">
        <v>56</v>
      </c>
      <c r="F14">
        <v>2101020901</v>
      </c>
      <c r="H14" s="87">
        <v>2201020502</v>
      </c>
    </row>
    <row r="15" spans="1:8">
      <c r="A15" s="25" t="s">
        <v>57</v>
      </c>
      <c r="B15" s="26" t="s">
        <v>58</v>
      </c>
      <c r="F15">
        <v>2101020601</v>
      </c>
      <c r="H15" s="87">
        <v>2201010201</v>
      </c>
    </row>
    <row r="16" spans="1:8">
      <c r="A16" s="25" t="s">
        <v>59</v>
      </c>
      <c r="B16" s="26" t="s">
        <v>60</v>
      </c>
      <c r="F16">
        <v>2101020602</v>
      </c>
      <c r="H16" s="87">
        <v>2203010101</v>
      </c>
    </row>
    <row r="17" spans="1:12">
      <c r="A17" s="25" t="s">
        <v>61</v>
      </c>
      <c r="B17" s="26" t="s">
        <v>62</v>
      </c>
      <c r="F17">
        <v>2101021001</v>
      </c>
      <c r="H17" s="87">
        <v>2203010301</v>
      </c>
    </row>
    <row r="18" spans="1:12">
      <c r="A18" s="25" t="s">
        <v>63</v>
      </c>
      <c r="B18" s="26" t="s">
        <v>64</v>
      </c>
      <c r="F18">
        <v>2101020501</v>
      </c>
      <c r="H18" s="87">
        <v>2203010201</v>
      </c>
    </row>
    <row r="19" spans="1:12">
      <c r="A19" s="25" t="s">
        <v>65</v>
      </c>
      <c r="B19" s="26" t="s">
        <v>66</v>
      </c>
      <c r="F19">
        <v>2101020701</v>
      </c>
      <c r="H19" s="87">
        <v>2201020201</v>
      </c>
    </row>
    <row r="20" spans="1:12">
      <c r="A20" s="25" t="s">
        <v>67</v>
      </c>
      <c r="B20" s="26" t="s">
        <v>68</v>
      </c>
      <c r="F20">
        <v>2101020801</v>
      </c>
      <c r="H20" s="87">
        <v>2201020101</v>
      </c>
    </row>
    <row r="21" spans="1:12">
      <c r="A21" s="25" t="s">
        <v>70</v>
      </c>
      <c r="B21" s="26" t="s">
        <v>71</v>
      </c>
      <c r="F21">
        <v>2101021101</v>
      </c>
      <c r="H21" s="87">
        <v>2201021001</v>
      </c>
    </row>
    <row r="22" spans="1:12">
      <c r="A22" s="25" t="s">
        <v>72</v>
      </c>
      <c r="B22" s="26" t="s">
        <v>73</v>
      </c>
      <c r="F22">
        <v>2102010201</v>
      </c>
      <c r="H22" s="87">
        <v>2201020703</v>
      </c>
    </row>
    <row r="23" spans="1:12">
      <c r="A23" s="25" t="s">
        <v>74</v>
      </c>
      <c r="B23" s="26" t="s">
        <v>75</v>
      </c>
      <c r="F23">
        <v>2102010201</v>
      </c>
      <c r="H23" s="87">
        <v>2201020702</v>
      </c>
    </row>
    <row r="24" spans="1:12">
      <c r="A24" s="25" t="s">
        <v>76</v>
      </c>
      <c r="B24" s="26" t="s">
        <v>77</v>
      </c>
      <c r="F24">
        <v>2102010202</v>
      </c>
      <c r="H24" s="87">
        <v>2201021301</v>
      </c>
    </row>
    <row r="25" spans="1:12">
      <c r="A25" s="25" t="s">
        <v>78</v>
      </c>
      <c r="B25" s="26" t="s">
        <v>79</v>
      </c>
      <c r="F25">
        <v>2102010203</v>
      </c>
      <c r="H25" s="87">
        <v>2201020601</v>
      </c>
    </row>
    <row r="26" spans="1:12">
      <c r="A26" s="25" t="s">
        <v>80</v>
      </c>
      <c r="B26" s="26" t="s">
        <v>81</v>
      </c>
      <c r="F26">
        <v>2102010301</v>
      </c>
      <c r="H26" s="87">
        <v>2201021101</v>
      </c>
    </row>
    <row r="27" spans="1:12">
      <c r="A27" s="25" t="s">
        <v>82</v>
      </c>
      <c r="B27" s="26" t="s">
        <v>83</v>
      </c>
      <c r="F27">
        <v>2102010201</v>
      </c>
      <c r="H27" s="87">
        <v>2201020401</v>
      </c>
    </row>
    <row r="28" spans="1:12">
      <c r="A28" s="25" t="s">
        <v>84</v>
      </c>
      <c r="B28" s="26" t="s">
        <v>85</v>
      </c>
      <c r="F28">
        <v>2102010203</v>
      </c>
      <c r="H28" s="65" t="s">
        <v>106</v>
      </c>
    </row>
    <row r="29" spans="1:12">
      <c r="A29" s="25" t="s">
        <v>86</v>
      </c>
      <c r="B29" s="26" t="s">
        <v>87</v>
      </c>
      <c r="F29">
        <v>2102010201</v>
      </c>
      <c r="G29" s="29"/>
      <c r="H29" s="87" t="s">
        <v>504</v>
      </c>
      <c r="I29" s="29"/>
      <c r="J29" s="30"/>
      <c r="K29" s="29"/>
      <c r="L29" s="30"/>
    </row>
    <row r="30" spans="1:12">
      <c r="A30" s="25" t="s">
        <v>88</v>
      </c>
      <c r="B30" s="26" t="s">
        <v>89</v>
      </c>
      <c r="F30">
        <v>2102010203</v>
      </c>
      <c r="H30" s="87" t="s">
        <v>46</v>
      </c>
    </row>
    <row r="31" spans="1:12">
      <c r="A31" s="25" t="s">
        <v>90</v>
      </c>
      <c r="B31" s="26" t="s">
        <v>91</v>
      </c>
      <c r="F31">
        <v>2102010201</v>
      </c>
      <c r="H31" s="65"/>
    </row>
    <row r="32" spans="1:12">
      <c r="A32" s="25" t="s">
        <v>92</v>
      </c>
      <c r="B32" s="26" t="s">
        <v>93</v>
      </c>
      <c r="F32">
        <v>2102010202</v>
      </c>
      <c r="H32" s="65"/>
    </row>
    <row r="33" spans="1:8">
      <c r="A33" s="25" t="s">
        <v>94</v>
      </c>
      <c r="B33" s="26" t="s">
        <v>95</v>
      </c>
      <c r="F33">
        <v>2102010203</v>
      </c>
      <c r="H33" s="65"/>
    </row>
    <row r="34" spans="1:8">
      <c r="A34" s="25" t="s">
        <v>96</v>
      </c>
      <c r="B34" s="26" t="s">
        <v>97</v>
      </c>
      <c r="F34">
        <v>2102010201</v>
      </c>
      <c r="H34" s="65"/>
    </row>
    <row r="35" spans="1:8">
      <c r="A35" s="25" t="s">
        <v>98</v>
      </c>
      <c r="B35" s="26" t="s">
        <v>99</v>
      </c>
      <c r="F35">
        <v>2102010202</v>
      </c>
      <c r="H35" s="65"/>
    </row>
    <row r="36" spans="1:8">
      <c r="A36" s="25" t="s">
        <v>100</v>
      </c>
      <c r="B36" s="26" t="s">
        <v>101</v>
      </c>
      <c r="F36">
        <v>2102010201</v>
      </c>
      <c r="H36" s="65"/>
    </row>
    <row r="37" spans="1:8">
      <c r="A37" s="25" t="s">
        <v>102</v>
      </c>
      <c r="B37" s="26" t="s">
        <v>103</v>
      </c>
      <c r="F37">
        <v>2102010201</v>
      </c>
      <c r="H37" s="65"/>
    </row>
    <row r="38" spans="1:8">
      <c r="A38" s="25" t="s">
        <v>104</v>
      </c>
      <c r="B38" s="26" t="s">
        <v>105</v>
      </c>
      <c r="F38">
        <v>2102010201</v>
      </c>
    </row>
    <row r="39" spans="1:8">
      <c r="A39" s="25" t="s">
        <v>107</v>
      </c>
      <c r="B39" s="26" t="s">
        <v>108</v>
      </c>
      <c r="F39">
        <v>2102010201</v>
      </c>
      <c r="H39" s="65"/>
    </row>
    <row r="40" spans="1:8">
      <c r="A40" s="25" t="s">
        <v>109</v>
      </c>
      <c r="B40" s="26" t="s">
        <v>110</v>
      </c>
      <c r="F40">
        <v>2102010401</v>
      </c>
      <c r="H40" s="65"/>
    </row>
    <row r="41" spans="1:8">
      <c r="A41" s="25" t="s">
        <v>111</v>
      </c>
      <c r="B41" s="26" t="s">
        <v>112</v>
      </c>
      <c r="F41" s="29" t="s">
        <v>69</v>
      </c>
      <c r="H41" s="65"/>
    </row>
    <row r="42" spans="1:8">
      <c r="A42" s="25" t="s">
        <v>113</v>
      </c>
      <c r="B42" s="26" t="s">
        <v>114</v>
      </c>
      <c r="F42">
        <v>2102010501</v>
      </c>
      <c r="H42" s="65"/>
    </row>
    <row r="43" spans="1:8">
      <c r="A43" s="25" t="s">
        <v>115</v>
      </c>
      <c r="B43" s="26" t="s">
        <v>116</v>
      </c>
    </row>
    <row r="44" spans="1:8">
      <c r="A44" s="25" t="s">
        <v>117</v>
      </c>
      <c r="B44" s="26" t="s">
        <v>118</v>
      </c>
    </row>
    <row r="45" spans="1:8">
      <c r="A45" s="25" t="s">
        <v>119</v>
      </c>
      <c r="B45" s="26" t="s">
        <v>120</v>
      </c>
    </row>
    <row r="46" spans="1:8">
      <c r="A46" s="25" t="s">
        <v>121</v>
      </c>
      <c r="B46" s="26" t="s">
        <v>122</v>
      </c>
    </row>
    <row r="47" spans="1:8">
      <c r="A47" s="25" t="s">
        <v>123</v>
      </c>
      <c r="B47" s="26" t="s">
        <v>124</v>
      </c>
    </row>
    <row r="48" spans="1:8">
      <c r="A48" s="25" t="s">
        <v>125</v>
      </c>
      <c r="B48" s="26" t="s">
        <v>126</v>
      </c>
    </row>
    <row r="49" spans="1:2">
      <c r="A49" s="25" t="s">
        <v>127</v>
      </c>
      <c r="B49" s="26" t="s">
        <v>128</v>
      </c>
    </row>
    <row r="50" spans="1:2">
      <c r="A50" s="25" t="s">
        <v>129</v>
      </c>
      <c r="B50" s="26" t="s">
        <v>130</v>
      </c>
    </row>
    <row r="51" spans="1:2">
      <c r="A51" s="25" t="s">
        <v>131</v>
      </c>
      <c r="B51" s="26" t="s">
        <v>132</v>
      </c>
    </row>
    <row r="52" spans="1:2">
      <c r="A52" s="25" t="s">
        <v>133</v>
      </c>
      <c r="B52" s="26" t="s">
        <v>134</v>
      </c>
    </row>
    <row r="53" spans="1:2">
      <c r="A53" s="25" t="s">
        <v>135</v>
      </c>
      <c r="B53" s="26" t="s">
        <v>136</v>
      </c>
    </row>
    <row r="54" spans="1:2">
      <c r="A54" s="25" t="s">
        <v>137</v>
      </c>
      <c r="B54" s="26" t="s">
        <v>138</v>
      </c>
    </row>
    <row r="55" spans="1:2">
      <c r="A55" s="25" t="s">
        <v>139</v>
      </c>
      <c r="B55" s="26" t="s">
        <v>140</v>
      </c>
    </row>
    <row r="56" spans="1:2">
      <c r="A56" s="25" t="s">
        <v>141</v>
      </c>
      <c r="B56" s="26" t="s">
        <v>142</v>
      </c>
    </row>
    <row r="57" spans="1:2">
      <c r="A57" s="25" t="s">
        <v>143</v>
      </c>
      <c r="B57" s="26" t="s">
        <v>144</v>
      </c>
    </row>
    <row r="58" spans="1:2">
      <c r="A58" s="25" t="s">
        <v>145</v>
      </c>
      <c r="B58" s="26" t="s">
        <v>146</v>
      </c>
    </row>
    <row r="59" spans="1:2">
      <c r="A59" s="25" t="s">
        <v>147</v>
      </c>
      <c r="B59" s="27" t="s">
        <v>148</v>
      </c>
    </row>
    <row r="60" spans="1:2">
      <c r="A60" s="25" t="s">
        <v>149</v>
      </c>
      <c r="B60" s="26" t="s">
        <v>150</v>
      </c>
    </row>
    <row r="61" spans="1:2">
      <c r="A61" s="25" t="s">
        <v>151</v>
      </c>
      <c r="B61" s="26" t="s">
        <v>152</v>
      </c>
    </row>
    <row r="62" spans="1:2">
      <c r="A62" s="25" t="s">
        <v>153</v>
      </c>
      <c r="B62" s="26" t="s">
        <v>154</v>
      </c>
    </row>
    <row r="63" spans="1:2">
      <c r="A63" s="25" t="s">
        <v>155</v>
      </c>
      <c r="B63" s="26" t="s">
        <v>156</v>
      </c>
    </row>
    <row r="64" spans="1:2">
      <c r="A64" s="25" t="s">
        <v>157</v>
      </c>
      <c r="B64" s="26" t="s">
        <v>158</v>
      </c>
    </row>
    <row r="65" spans="1:2">
      <c r="A65" s="25" t="s">
        <v>159</v>
      </c>
      <c r="B65" s="26" t="s">
        <v>160</v>
      </c>
    </row>
    <row r="66" spans="1:2">
      <c r="A66" s="25" t="s">
        <v>161</v>
      </c>
      <c r="B66" s="26" t="s">
        <v>162</v>
      </c>
    </row>
    <row r="67" spans="1:2">
      <c r="A67" s="25" t="s">
        <v>163</v>
      </c>
      <c r="B67" s="26" t="s">
        <v>164</v>
      </c>
    </row>
    <row r="68" spans="1:2">
      <c r="A68" s="25" t="s">
        <v>165</v>
      </c>
      <c r="B68" s="26" t="s">
        <v>166</v>
      </c>
    </row>
    <row r="69" spans="1:2">
      <c r="A69" s="25" t="s">
        <v>167</v>
      </c>
      <c r="B69" s="26" t="s">
        <v>168</v>
      </c>
    </row>
    <row r="70" spans="1:2">
      <c r="A70" s="25" t="s">
        <v>169</v>
      </c>
      <c r="B70" s="27" t="s">
        <v>170</v>
      </c>
    </row>
    <row r="71" spans="1:2">
      <c r="A71" s="25" t="s">
        <v>171</v>
      </c>
      <c r="B71" s="26" t="s">
        <v>172</v>
      </c>
    </row>
    <row r="72" spans="1:2">
      <c r="A72" s="25" t="s">
        <v>173</v>
      </c>
      <c r="B72" s="26" t="s">
        <v>174</v>
      </c>
    </row>
    <row r="73" spans="1:2">
      <c r="A73" s="25" t="s">
        <v>175</v>
      </c>
      <c r="B73" s="26" t="s">
        <v>176</v>
      </c>
    </row>
    <row r="74" spans="1:2">
      <c r="A74" s="25" t="s">
        <v>177</v>
      </c>
      <c r="B74" s="26" t="s">
        <v>178</v>
      </c>
    </row>
    <row r="75" spans="1:2">
      <c r="A75" s="25" t="s">
        <v>179</v>
      </c>
      <c r="B75" s="26" t="s">
        <v>180</v>
      </c>
    </row>
    <row r="76" spans="1:2">
      <c r="A76" s="25" t="s">
        <v>181</v>
      </c>
      <c r="B76" s="26" t="s">
        <v>182</v>
      </c>
    </row>
    <row r="77" spans="1:2">
      <c r="A77" s="25" t="s">
        <v>183</v>
      </c>
      <c r="B77" s="26" t="s">
        <v>184</v>
      </c>
    </row>
    <row r="78" spans="1:2">
      <c r="A78" s="25" t="s">
        <v>185</v>
      </c>
      <c r="B78" s="26" t="s">
        <v>186</v>
      </c>
    </row>
    <row r="79" spans="1:2">
      <c r="A79" s="25" t="s">
        <v>187</v>
      </c>
      <c r="B79" s="26" t="s">
        <v>188</v>
      </c>
    </row>
    <row r="80" spans="1:2">
      <c r="A80" s="25" t="s">
        <v>189</v>
      </c>
      <c r="B80" s="26" t="s">
        <v>190</v>
      </c>
    </row>
    <row r="81" spans="1:2">
      <c r="A81" s="25" t="s">
        <v>191</v>
      </c>
      <c r="B81" s="26" t="s">
        <v>192</v>
      </c>
    </row>
    <row r="82" spans="1:2">
      <c r="A82" s="25" t="s">
        <v>193</v>
      </c>
      <c r="B82" s="26" t="s">
        <v>194</v>
      </c>
    </row>
    <row r="83" spans="1:2">
      <c r="A83" s="25" t="s">
        <v>195</v>
      </c>
      <c r="B83" s="26" t="s">
        <v>196</v>
      </c>
    </row>
    <row r="84" spans="1:2">
      <c r="A84" s="25" t="s">
        <v>197</v>
      </c>
      <c r="B84" s="27" t="s">
        <v>198</v>
      </c>
    </row>
    <row r="85" spans="1:2">
      <c r="A85" s="25" t="s">
        <v>199</v>
      </c>
      <c r="B85" s="26" t="s">
        <v>200</v>
      </c>
    </row>
    <row r="86" spans="1:2">
      <c r="A86" s="25" t="s">
        <v>201</v>
      </c>
      <c r="B86" s="26" t="s">
        <v>202</v>
      </c>
    </row>
    <row r="87" spans="1:2">
      <c r="A87" s="25" t="s">
        <v>203</v>
      </c>
      <c r="B87" s="26" t="s">
        <v>204</v>
      </c>
    </row>
    <row r="88" spans="1:2">
      <c r="A88" s="25" t="s">
        <v>205</v>
      </c>
      <c r="B88" s="26" t="s">
        <v>206</v>
      </c>
    </row>
    <row r="89" spans="1:2">
      <c r="A89" s="25" t="s">
        <v>207</v>
      </c>
      <c r="B89" s="26" t="s">
        <v>208</v>
      </c>
    </row>
    <row r="90" spans="1:2">
      <c r="A90" s="25" t="s">
        <v>209</v>
      </c>
      <c r="B90" s="26" t="s">
        <v>210</v>
      </c>
    </row>
    <row r="91" spans="1:2">
      <c r="A91" s="25" t="s">
        <v>211</v>
      </c>
      <c r="B91" s="26" t="s">
        <v>212</v>
      </c>
    </row>
    <row r="92" spans="1:2">
      <c r="A92" s="25" t="s">
        <v>213</v>
      </c>
      <c r="B92" s="27" t="s">
        <v>214</v>
      </c>
    </row>
    <row r="93" spans="1:2">
      <c r="A93" s="25" t="s">
        <v>215</v>
      </c>
      <c r="B93" s="26" t="s">
        <v>216</v>
      </c>
    </row>
    <row r="94" spans="1:2">
      <c r="A94" s="25" t="s">
        <v>217</v>
      </c>
      <c r="B94" s="26" t="s">
        <v>218</v>
      </c>
    </row>
    <row r="95" spans="1:2">
      <c r="A95" s="25" t="s">
        <v>219</v>
      </c>
      <c r="B95" s="26" t="s">
        <v>220</v>
      </c>
    </row>
    <row r="96" spans="1:2">
      <c r="A96" s="25" t="s">
        <v>221</v>
      </c>
      <c r="B96" s="26" t="s">
        <v>222</v>
      </c>
    </row>
    <row r="97" spans="1:2">
      <c r="A97" s="25" t="s">
        <v>223</v>
      </c>
      <c r="B97" s="26" t="s">
        <v>224</v>
      </c>
    </row>
    <row r="98" spans="1:2">
      <c r="A98" s="25" t="s">
        <v>225</v>
      </c>
      <c r="B98" s="26" t="s">
        <v>226</v>
      </c>
    </row>
    <row r="99" spans="1:2">
      <c r="A99" s="25" t="s">
        <v>227</v>
      </c>
      <c r="B99" s="26" t="s">
        <v>228</v>
      </c>
    </row>
    <row r="100" spans="1:2">
      <c r="A100" s="25" t="s">
        <v>229</v>
      </c>
      <c r="B100" s="26" t="s">
        <v>230</v>
      </c>
    </row>
    <row r="101" spans="1:2">
      <c r="A101" s="25" t="s">
        <v>231</v>
      </c>
      <c r="B101" s="26" t="s">
        <v>232</v>
      </c>
    </row>
    <row r="102" spans="1:2">
      <c r="A102" s="25" t="s">
        <v>233</v>
      </c>
      <c r="B102" s="26" t="s">
        <v>234</v>
      </c>
    </row>
    <row r="103" spans="1:2">
      <c r="A103" s="25" t="s">
        <v>235</v>
      </c>
      <c r="B103" s="26" t="s">
        <v>236</v>
      </c>
    </row>
    <row r="104" spans="1:2">
      <c r="A104" s="25" t="s">
        <v>237</v>
      </c>
      <c r="B104" s="26" t="s">
        <v>238</v>
      </c>
    </row>
    <row r="105" spans="1:2">
      <c r="A105" s="25" t="s">
        <v>239</v>
      </c>
      <c r="B105" s="26" t="s">
        <v>240</v>
      </c>
    </row>
    <row r="106" spans="1:2">
      <c r="A106" s="25" t="s">
        <v>241</v>
      </c>
      <c r="B106" s="26" t="s">
        <v>242</v>
      </c>
    </row>
    <row r="107" spans="1:2">
      <c r="A107" s="25" t="s">
        <v>243</v>
      </c>
      <c r="B107" s="26" t="s">
        <v>244</v>
      </c>
    </row>
    <row r="108" spans="1:2">
      <c r="A108" s="25" t="s">
        <v>245</v>
      </c>
      <c r="B108" s="28" t="s">
        <v>246</v>
      </c>
    </row>
    <row r="109" spans="1:2">
      <c r="A109" s="25" t="s">
        <v>247</v>
      </c>
      <c r="B109" s="28" t="s">
        <v>248</v>
      </c>
    </row>
    <row r="110" spans="1:2">
      <c r="A110" s="25" t="s">
        <v>249</v>
      </c>
      <c r="B110" s="28" t="s">
        <v>250</v>
      </c>
    </row>
    <row r="111" spans="1:2">
      <c r="A111" s="25" t="s">
        <v>251</v>
      </c>
      <c r="B111" s="28" t="s">
        <v>252</v>
      </c>
    </row>
    <row r="112" spans="1:2">
      <c r="A112" s="25" t="s">
        <v>253</v>
      </c>
      <c r="B112" s="28" t="s">
        <v>254</v>
      </c>
    </row>
    <row r="113" spans="1:2">
      <c r="A113" s="25" t="s">
        <v>255</v>
      </c>
      <c r="B113" s="28" t="s">
        <v>256</v>
      </c>
    </row>
    <row r="114" spans="1:2">
      <c r="A114" s="25" t="s">
        <v>257</v>
      </c>
      <c r="B114" s="28" t="s">
        <v>258</v>
      </c>
    </row>
    <row r="115" spans="1:2">
      <c r="A115" s="25" t="s">
        <v>259</v>
      </c>
      <c r="B115" s="28" t="s">
        <v>260</v>
      </c>
    </row>
    <row r="116" spans="1:2">
      <c r="A116" s="25" t="s">
        <v>261</v>
      </c>
      <c r="B116" s="28" t="s">
        <v>262</v>
      </c>
    </row>
    <row r="117" spans="1:2" ht="15.75" thickBot="1">
      <c r="A117" s="17" t="s">
        <v>477</v>
      </c>
      <c r="B117" s="28" t="s">
        <v>389</v>
      </c>
    </row>
    <row r="130" spans="3:9">
      <c r="C130" t="s">
        <v>46</v>
      </c>
      <c r="D130" t="s">
        <v>392</v>
      </c>
      <c r="E130" t="str">
        <f>CONCATENATE(C130," ",D130)</f>
        <v>010101 CONSEJO DIRECTIVO</v>
      </c>
      <c r="G130" t="s">
        <v>391</v>
      </c>
      <c r="I130" t="s">
        <v>393</v>
      </c>
    </row>
    <row r="131" spans="3:9">
      <c r="C131" t="s">
        <v>394</v>
      </c>
      <c r="D131" t="s">
        <v>395</v>
      </c>
      <c r="E131" t="str">
        <f t="shared" ref="E131:E160" si="0">CONCATENATE(C131," ",D131)</f>
        <v>010102 DECANATURA</v>
      </c>
      <c r="G131" t="s">
        <v>391</v>
      </c>
      <c r="I131" t="s">
        <v>393</v>
      </c>
    </row>
    <row r="132" spans="3:9">
      <c r="C132" t="s">
        <v>396</v>
      </c>
      <c r="D132" t="s">
        <v>397</v>
      </c>
      <c r="E132" t="str">
        <f t="shared" si="0"/>
        <v>010103 AUDITORIA</v>
      </c>
      <c r="G132" t="s">
        <v>391</v>
      </c>
      <c r="I132" t="s">
        <v>393</v>
      </c>
    </row>
    <row r="133" spans="3:9">
      <c r="C133" t="s">
        <v>398</v>
      </c>
      <c r="D133" t="s">
        <v>399</v>
      </c>
      <c r="E133" t="str">
        <f t="shared" si="0"/>
        <v>010104 ASESORIA LEGAL</v>
      </c>
      <c r="G133" t="s">
        <v>391</v>
      </c>
      <c r="I133" t="s">
        <v>393</v>
      </c>
    </row>
    <row r="134" spans="3:9">
      <c r="C134" t="s">
        <v>400</v>
      </c>
      <c r="D134" t="s">
        <v>401</v>
      </c>
      <c r="E134" t="str">
        <f t="shared" si="0"/>
        <v>010105 COMUNICACIÓN Y RELACIONES PUBLICAS</v>
      </c>
      <c r="G134" t="s">
        <v>391</v>
      </c>
      <c r="I134" t="s">
        <v>393</v>
      </c>
    </row>
    <row r="135" spans="3:9">
      <c r="C135" t="s">
        <v>402</v>
      </c>
      <c r="D135" t="s">
        <v>403</v>
      </c>
      <c r="E135" t="str">
        <f t="shared" si="0"/>
        <v>010106 TECNOLOGIA INFORMATICA</v>
      </c>
      <c r="G135" t="s">
        <v>391</v>
      </c>
      <c r="I135" t="s">
        <v>393</v>
      </c>
    </row>
    <row r="136" spans="3:9">
      <c r="C136" t="s">
        <v>404</v>
      </c>
      <c r="D136" t="s">
        <v>405</v>
      </c>
      <c r="E136" t="str">
        <f t="shared" si="0"/>
        <v>010107 PLANIFICACION Y DESARROLLO</v>
      </c>
      <c r="G136" t="s">
        <v>391</v>
      </c>
      <c r="I136" t="s">
        <v>393</v>
      </c>
    </row>
    <row r="137" spans="3:9">
      <c r="C137" t="s">
        <v>406</v>
      </c>
      <c r="D137" t="s">
        <v>407</v>
      </c>
      <c r="E137" t="str">
        <f t="shared" si="0"/>
        <v>010108 DIRECCION ADMINISTRATIVA</v>
      </c>
      <c r="G137" t="s">
        <v>391</v>
      </c>
      <c r="I137" t="s">
        <v>393</v>
      </c>
    </row>
    <row r="138" spans="3:9">
      <c r="C138" t="s">
        <v>408</v>
      </c>
      <c r="D138" t="s">
        <v>409</v>
      </c>
      <c r="E138" t="str">
        <f t="shared" si="0"/>
        <v>010109 FINANCIERO</v>
      </c>
      <c r="G138" t="s">
        <v>391</v>
      </c>
      <c r="I138" t="s">
        <v>393</v>
      </c>
    </row>
    <row r="139" spans="3:9">
      <c r="C139" t="s">
        <v>410</v>
      </c>
      <c r="D139" t="s">
        <v>411</v>
      </c>
      <c r="E139" t="str">
        <f t="shared" si="0"/>
        <v>010110 RECURSOS HUMANOS</v>
      </c>
      <c r="G139" t="s">
        <v>391</v>
      </c>
      <c r="I139" t="s">
        <v>393</v>
      </c>
    </row>
    <row r="140" spans="3:9">
      <c r="C140" t="s">
        <v>412</v>
      </c>
      <c r="D140" t="s">
        <v>413</v>
      </c>
      <c r="E140" t="str">
        <f t="shared" si="0"/>
        <v>010111 SERVICIOS OPERATIVOS</v>
      </c>
      <c r="G140" t="s">
        <v>391</v>
      </c>
      <c r="I140" t="s">
        <v>393</v>
      </c>
    </row>
    <row r="141" spans="3:9">
      <c r="C141" t="s">
        <v>414</v>
      </c>
      <c r="D141" t="s">
        <v>415</v>
      </c>
      <c r="E141" t="str">
        <f t="shared" si="0"/>
        <v>010112 REGISTRO</v>
      </c>
      <c r="G141" t="s">
        <v>391</v>
      </c>
      <c r="I141" t="s">
        <v>393</v>
      </c>
    </row>
    <row r="142" spans="3:9">
      <c r="C142" t="s">
        <v>416</v>
      </c>
      <c r="D142" t="s">
        <v>417</v>
      </c>
      <c r="E142" t="str">
        <f t="shared" si="0"/>
        <v>010113 BIENESTAR ESTUDIANTIL Y CALIDAD DE VIDA</v>
      </c>
      <c r="G142" t="s">
        <v>391</v>
      </c>
      <c r="I142" t="s">
        <v>393</v>
      </c>
    </row>
    <row r="143" spans="3:9">
      <c r="C143" t="s">
        <v>418</v>
      </c>
      <c r="D143" t="s">
        <v>419</v>
      </c>
      <c r="E143" t="str">
        <f t="shared" si="0"/>
        <v>010114 BIBLIOTECA Y DOCUMENTACION</v>
      </c>
      <c r="G143" t="s">
        <v>391</v>
      </c>
      <c r="I143" t="s">
        <v>393</v>
      </c>
    </row>
    <row r="144" spans="3:9">
      <c r="C144" t="s">
        <v>420</v>
      </c>
      <c r="D144" t="s">
        <v>421</v>
      </c>
      <c r="E144" t="str">
        <f t="shared" si="0"/>
        <v>010115 ARCHIVO CENTRAL</v>
      </c>
      <c r="G144" t="s">
        <v>391</v>
      </c>
      <c r="I144" t="s">
        <v>393</v>
      </c>
    </row>
    <row r="145" spans="3:9">
      <c r="C145" t="s">
        <v>422</v>
      </c>
      <c r="D145" t="s">
        <v>423</v>
      </c>
      <c r="E145" t="str">
        <f t="shared" si="0"/>
        <v>010116 PROVEEDURIA</v>
      </c>
      <c r="G145" t="s">
        <v>391</v>
      </c>
      <c r="I145" t="s">
        <v>393</v>
      </c>
    </row>
    <row r="146" spans="3:9">
      <c r="C146" t="s">
        <v>424</v>
      </c>
      <c r="D146" t="s">
        <v>425</v>
      </c>
      <c r="E146" t="str">
        <f t="shared" si="0"/>
        <v>010201 DIRECCIÓN ACADÉMICA</v>
      </c>
      <c r="G146" t="s">
        <v>391</v>
      </c>
      <c r="I146" t="s">
        <v>393</v>
      </c>
    </row>
    <row r="147" spans="3:9">
      <c r="C147" t="s">
        <v>426</v>
      </c>
      <c r="D147" t="s">
        <v>427</v>
      </c>
      <c r="E147" t="str">
        <f t="shared" si="0"/>
        <v>010202 TURISMO</v>
      </c>
      <c r="G147" t="s">
        <v>391</v>
      </c>
      <c r="I147" t="s">
        <v>393</v>
      </c>
    </row>
    <row r="148" spans="3:9">
      <c r="C148" t="s">
        <v>428</v>
      </c>
      <c r="D148" t="s">
        <v>429</v>
      </c>
      <c r="E148" t="str">
        <f t="shared" si="0"/>
        <v>010203 INVESTIGACION CRIMINAL</v>
      </c>
      <c r="G148" t="s">
        <v>391</v>
      </c>
      <c r="I148" t="s">
        <v>393</v>
      </c>
    </row>
    <row r="149" spans="3:9">
      <c r="C149" t="s">
        <v>430</v>
      </c>
      <c r="D149" t="s">
        <v>431</v>
      </c>
      <c r="E149" t="str">
        <f t="shared" si="0"/>
        <v>010204 PROGRAMACIÓN DE SISTEMAS</v>
      </c>
      <c r="G149" t="s">
        <v>391</v>
      </c>
      <c r="I149" t="s">
        <v>393</v>
      </c>
    </row>
    <row r="150" spans="3:9">
      <c r="C150" t="s">
        <v>432</v>
      </c>
      <c r="D150" t="s">
        <v>433</v>
      </c>
      <c r="E150" t="str">
        <f t="shared" si="0"/>
        <v>010205 DIRECCIÓN EMPRESAS</v>
      </c>
      <c r="G150" t="s">
        <v>391</v>
      </c>
      <c r="I150" t="s">
        <v>393</v>
      </c>
    </row>
    <row r="151" spans="3:9">
      <c r="C151" t="s">
        <v>434</v>
      </c>
      <c r="D151" t="s">
        <v>435</v>
      </c>
      <c r="E151" t="str">
        <f t="shared" si="0"/>
        <v>010206 MECÁNICA DENTAL</v>
      </c>
      <c r="F151" s="30"/>
      <c r="G151" t="s">
        <v>391</v>
      </c>
      <c r="I151" t="s">
        <v>393</v>
      </c>
    </row>
    <row r="152" spans="3:9">
      <c r="C152" t="s">
        <v>436</v>
      </c>
      <c r="D152" t="s">
        <v>437</v>
      </c>
      <c r="E152" t="str">
        <f t="shared" si="0"/>
        <v>010207 ELECTRÓNICA</v>
      </c>
      <c r="G152" t="s">
        <v>391</v>
      </c>
      <c r="I152" t="s">
        <v>393</v>
      </c>
    </row>
    <row r="153" spans="3:9">
      <c r="C153" t="s">
        <v>438</v>
      </c>
      <c r="D153" t="s">
        <v>439</v>
      </c>
      <c r="E153" t="str">
        <f t="shared" si="0"/>
        <v>010208 SECRETARIADO</v>
      </c>
      <c r="G153" t="s">
        <v>391</v>
      </c>
      <c r="I153" t="s">
        <v>393</v>
      </c>
    </row>
    <row r="154" spans="3:9">
      <c r="C154" t="s">
        <v>440</v>
      </c>
      <c r="D154" t="s">
        <v>441</v>
      </c>
      <c r="E154" t="str">
        <f t="shared" si="0"/>
        <v>010209 CENTRO DE TECNOLOGIA.EDUCATIVA</v>
      </c>
      <c r="G154" t="s">
        <v>391</v>
      </c>
      <c r="I154" t="s">
        <v>393</v>
      </c>
    </row>
    <row r="155" spans="3:9">
      <c r="C155" t="s">
        <v>442</v>
      </c>
      <c r="D155" t="s">
        <v>443</v>
      </c>
      <c r="E155" t="str">
        <f t="shared" si="0"/>
        <v>010210 COORDINACIÓN DE IDIOMAS</v>
      </c>
      <c r="G155" t="s">
        <v>391</v>
      </c>
      <c r="I155" t="s">
        <v>393</v>
      </c>
    </row>
    <row r="156" spans="3:9">
      <c r="C156" t="s">
        <v>444</v>
      </c>
      <c r="D156" t="s">
        <v>445</v>
      </c>
      <c r="E156" t="str">
        <f t="shared" si="0"/>
        <v>010211 UNIDAD BOLSA DE EMPLEO</v>
      </c>
      <c r="G156" t="s">
        <v>391</v>
      </c>
      <c r="I156" t="s">
        <v>393</v>
      </c>
    </row>
    <row r="157" spans="3:9">
      <c r="C157" t="s">
        <v>446</v>
      </c>
      <c r="D157" t="s">
        <v>447</v>
      </c>
      <c r="E157" t="str">
        <f t="shared" si="0"/>
        <v>010301 DECAT DIRECCION GENERAL</v>
      </c>
      <c r="G157" t="s">
        <v>391</v>
      </c>
      <c r="I157" t="s">
        <v>393</v>
      </c>
    </row>
    <row r="158" spans="3:9">
      <c r="C158" t="s">
        <v>448</v>
      </c>
      <c r="D158" t="s">
        <v>449</v>
      </c>
      <c r="E158" t="str">
        <f t="shared" si="0"/>
        <v>010302 CURSOS COMUNIDAD</v>
      </c>
      <c r="G158" t="s">
        <v>450</v>
      </c>
      <c r="I158" t="s">
        <v>393</v>
      </c>
    </row>
    <row r="159" spans="3:9">
      <c r="C159" t="s">
        <v>451</v>
      </c>
      <c r="D159" t="s">
        <v>452</v>
      </c>
      <c r="E159" t="str">
        <f t="shared" si="0"/>
        <v>010303 ASISTENCIA TECNICA</v>
      </c>
      <c r="G159" t="s">
        <v>391</v>
      </c>
      <c r="I159" t="s">
        <v>393</v>
      </c>
    </row>
    <row r="160" spans="3:9">
      <c r="C160" t="s">
        <v>453</v>
      </c>
      <c r="D160" t="s">
        <v>454</v>
      </c>
      <c r="E160" t="str">
        <f t="shared" si="0"/>
        <v>010304 CONVENIOS</v>
      </c>
      <c r="G160" t="s">
        <v>450</v>
      </c>
      <c r="I160" t="s">
        <v>393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workbookViewId="0">
      <selection activeCell="F20" sqref="F20"/>
    </sheetView>
  </sheetViews>
  <sheetFormatPr baseColWidth="10" defaultColWidth="11.42578125" defaultRowHeight="15"/>
  <cols>
    <col min="1" max="1" width="11.42578125" style="69"/>
    <col min="2" max="2" width="52.42578125" style="69" bestFit="1" customWidth="1"/>
    <col min="3" max="5" width="11.42578125" style="69"/>
    <col min="6" max="6" width="13.140625" style="69" customWidth="1"/>
    <col min="7" max="7" width="39.140625" style="69" customWidth="1"/>
    <col min="8" max="16384" width="11.42578125" style="69"/>
  </cols>
  <sheetData>
    <row r="1" spans="1:7" ht="33.75" thickBot="1">
      <c r="A1" s="68" t="s">
        <v>263</v>
      </c>
      <c r="B1" s="68" t="s">
        <v>264</v>
      </c>
      <c r="F1" s="66">
        <v>202010201</v>
      </c>
      <c r="G1" s="67" t="s">
        <v>478</v>
      </c>
    </row>
    <row r="2" spans="1:7" ht="33.75" thickBot="1">
      <c r="A2" s="70">
        <v>50</v>
      </c>
      <c r="B2" s="71" t="s">
        <v>265</v>
      </c>
      <c r="F2" s="66">
        <v>2202010202</v>
      </c>
      <c r="G2" s="67" t="s">
        <v>479</v>
      </c>
    </row>
    <row r="3" spans="1:7" ht="33.75" thickBot="1">
      <c r="A3" s="72">
        <v>5001</v>
      </c>
      <c r="B3" s="72" t="s">
        <v>266</v>
      </c>
      <c r="F3" s="66">
        <v>2202010203</v>
      </c>
      <c r="G3" s="67" t="s">
        <v>480</v>
      </c>
    </row>
    <row r="4" spans="1:7" ht="33.75" thickBot="1">
      <c r="A4" s="73">
        <v>500101</v>
      </c>
      <c r="B4" s="74" t="s">
        <v>267</v>
      </c>
      <c r="F4" s="66">
        <v>2202010204</v>
      </c>
      <c r="G4" s="67" t="s">
        <v>481</v>
      </c>
    </row>
    <row r="5" spans="1:7" ht="50.25" thickBot="1">
      <c r="A5" s="73">
        <v>500102</v>
      </c>
      <c r="B5" s="74" t="s">
        <v>268</v>
      </c>
      <c r="F5" s="66">
        <v>2201010401</v>
      </c>
      <c r="G5" s="67" t="s">
        <v>482</v>
      </c>
    </row>
    <row r="6" spans="1:7" ht="50.25" thickBot="1">
      <c r="A6" s="73">
        <v>500103</v>
      </c>
      <c r="B6" s="74" t="s">
        <v>269</v>
      </c>
      <c r="F6" s="66">
        <v>2201021201</v>
      </c>
      <c r="G6" s="67" t="s">
        <v>483</v>
      </c>
    </row>
    <row r="7" spans="1:7" ht="66.75" thickBot="1">
      <c r="A7" s="73">
        <v>500105</v>
      </c>
      <c r="B7" s="74" t="s">
        <v>270</v>
      </c>
      <c r="F7" s="66">
        <v>2201010301</v>
      </c>
      <c r="G7" s="67" t="s">
        <v>484</v>
      </c>
    </row>
    <row r="8" spans="1:7" ht="83.25" thickBot="1">
      <c r="A8" s="72">
        <v>5002</v>
      </c>
      <c r="B8" s="72" t="s">
        <v>271</v>
      </c>
      <c r="F8" s="66">
        <v>2201020801</v>
      </c>
      <c r="G8" s="67" t="s">
        <v>485</v>
      </c>
    </row>
    <row r="9" spans="1:7" ht="50.25" thickBot="1">
      <c r="A9" s="73">
        <v>500201</v>
      </c>
      <c r="B9" s="74" t="s">
        <v>272</v>
      </c>
      <c r="F9" s="66">
        <v>2201020901</v>
      </c>
      <c r="G9" s="67" t="s">
        <v>486</v>
      </c>
    </row>
    <row r="10" spans="1:7" ht="50.25" thickBot="1">
      <c r="A10" s="73">
        <v>500202</v>
      </c>
      <c r="B10" s="74" t="s">
        <v>273</v>
      </c>
      <c r="F10" s="66">
        <v>2201010101</v>
      </c>
      <c r="G10" s="67" t="s">
        <v>487</v>
      </c>
    </row>
    <row r="11" spans="1:7" ht="132.75" thickBot="1">
      <c r="A11" s="73">
        <v>500205</v>
      </c>
      <c r="B11" s="74" t="s">
        <v>274</v>
      </c>
      <c r="F11" s="66">
        <v>2201020301</v>
      </c>
      <c r="G11" s="67" t="s">
        <v>488</v>
      </c>
    </row>
    <row r="12" spans="1:7" ht="83.25" thickBot="1">
      <c r="A12" s="72">
        <v>5003</v>
      </c>
      <c r="B12" s="72" t="s">
        <v>275</v>
      </c>
      <c r="F12" s="66">
        <v>2201020501</v>
      </c>
      <c r="G12" s="67" t="s">
        <v>489</v>
      </c>
    </row>
    <row r="13" spans="1:7" ht="66.75" thickBot="1">
      <c r="A13" s="73">
        <v>500301</v>
      </c>
      <c r="B13" s="74" t="s">
        <v>276</v>
      </c>
      <c r="F13" s="66">
        <v>2201020502</v>
      </c>
      <c r="G13" s="67" t="s">
        <v>490</v>
      </c>
    </row>
    <row r="14" spans="1:7" ht="50.25" thickBot="1">
      <c r="A14" s="73">
        <v>500302</v>
      </c>
      <c r="B14" s="74" t="s">
        <v>277</v>
      </c>
      <c r="F14" s="66">
        <v>2201010201</v>
      </c>
      <c r="G14" s="67" t="s">
        <v>491</v>
      </c>
    </row>
    <row r="15" spans="1:7" ht="33.75" thickBot="1">
      <c r="A15" s="73">
        <v>500303</v>
      </c>
      <c r="B15" s="74" t="s">
        <v>278</v>
      </c>
      <c r="F15" s="66">
        <v>2203010101</v>
      </c>
      <c r="G15" s="67" t="s">
        <v>492</v>
      </c>
    </row>
    <row r="16" spans="1:7" ht="50.25" thickBot="1">
      <c r="A16" s="73">
        <v>500304</v>
      </c>
      <c r="B16" s="74" t="s">
        <v>279</v>
      </c>
      <c r="F16" s="66">
        <v>2203010301</v>
      </c>
      <c r="G16" s="67" t="s">
        <v>493</v>
      </c>
    </row>
    <row r="17" spans="1:7" ht="50.25" thickBot="1">
      <c r="A17" s="73">
        <v>500399</v>
      </c>
      <c r="B17" s="74" t="s">
        <v>280</v>
      </c>
      <c r="F17" s="66">
        <v>2203010201</v>
      </c>
      <c r="G17" s="67" t="s">
        <v>494</v>
      </c>
    </row>
    <row r="18" spans="1:7" ht="50.25" thickBot="1">
      <c r="A18" s="72">
        <v>5004</v>
      </c>
      <c r="B18" s="72" t="s">
        <v>281</v>
      </c>
      <c r="F18" s="66">
        <v>2201020201</v>
      </c>
      <c r="G18" s="67" t="s">
        <v>495</v>
      </c>
    </row>
    <row r="19" spans="1:7" ht="83.25" thickBot="1">
      <c r="A19" s="73">
        <v>500401</v>
      </c>
      <c r="B19" s="74" t="s">
        <v>282</v>
      </c>
      <c r="F19" s="66">
        <v>2201020101</v>
      </c>
      <c r="G19" s="67" t="s">
        <v>496</v>
      </c>
    </row>
    <row r="20" spans="1:7" ht="50.25" thickBot="1">
      <c r="A20" s="73">
        <v>500405</v>
      </c>
      <c r="B20" s="74" t="s">
        <v>283</v>
      </c>
      <c r="F20" s="66">
        <v>2201021001</v>
      </c>
      <c r="G20" s="67" t="s">
        <v>497</v>
      </c>
    </row>
    <row r="21" spans="1:7" ht="116.25" thickBot="1">
      <c r="A21" s="75">
        <v>5005</v>
      </c>
      <c r="B21" s="76" t="s">
        <v>284</v>
      </c>
      <c r="F21" s="66">
        <v>2201020703</v>
      </c>
      <c r="G21" s="67" t="s">
        <v>498</v>
      </c>
    </row>
    <row r="22" spans="1:7" ht="99.75" thickBot="1">
      <c r="A22" s="77">
        <v>500501</v>
      </c>
      <c r="B22" s="78" t="s">
        <v>285</v>
      </c>
      <c r="F22" s="66">
        <v>2201020702</v>
      </c>
      <c r="G22" s="67" t="s">
        <v>499</v>
      </c>
    </row>
    <row r="23" spans="1:7" ht="50.25" thickBot="1">
      <c r="A23" s="77">
        <v>500502</v>
      </c>
      <c r="B23" s="78" t="s">
        <v>286</v>
      </c>
      <c r="F23" s="66">
        <v>2201021301</v>
      </c>
      <c r="G23" s="67" t="s">
        <v>500</v>
      </c>
    </row>
    <row r="24" spans="1:7" ht="33.75" thickBot="1">
      <c r="A24" s="77">
        <v>500503</v>
      </c>
      <c r="B24" s="79" t="s">
        <v>287</v>
      </c>
      <c r="F24" s="66">
        <v>2201020601</v>
      </c>
      <c r="G24" s="67" t="s">
        <v>501</v>
      </c>
    </row>
    <row r="25" spans="1:7" ht="50.25" thickBot="1">
      <c r="A25" s="77">
        <v>500504</v>
      </c>
      <c r="B25" s="78" t="s">
        <v>288</v>
      </c>
      <c r="F25" s="66">
        <v>2201021101</v>
      </c>
      <c r="G25" s="67" t="s">
        <v>502</v>
      </c>
    </row>
    <row r="26" spans="1:7" ht="33.75" thickBot="1">
      <c r="A26" s="74"/>
      <c r="B26" s="79"/>
      <c r="F26" s="66">
        <v>2201020401</v>
      </c>
      <c r="G26" s="67" t="s">
        <v>503</v>
      </c>
    </row>
    <row r="27" spans="1:7">
      <c r="A27" s="72">
        <v>51</v>
      </c>
      <c r="B27" s="75" t="s">
        <v>289</v>
      </c>
    </row>
    <row r="28" spans="1:7">
      <c r="A28" s="72">
        <v>5101</v>
      </c>
      <c r="B28" s="75" t="s">
        <v>290</v>
      </c>
    </row>
    <row r="29" spans="1:7">
      <c r="A29" s="73">
        <v>510101</v>
      </c>
      <c r="B29" s="79" t="s">
        <v>291</v>
      </c>
    </row>
    <row r="30" spans="1:7">
      <c r="A30" s="73">
        <v>510102</v>
      </c>
      <c r="B30" s="79" t="s">
        <v>292</v>
      </c>
    </row>
    <row r="31" spans="1:7">
      <c r="A31" s="73">
        <v>510199</v>
      </c>
      <c r="B31" s="79" t="s">
        <v>293</v>
      </c>
    </row>
    <row r="32" spans="1:7">
      <c r="A32" s="72">
        <v>5102</v>
      </c>
      <c r="B32" s="75" t="s">
        <v>294</v>
      </c>
    </row>
    <row r="33" spans="1:2">
      <c r="A33" s="73">
        <v>510201</v>
      </c>
      <c r="B33" s="79" t="s">
        <v>295</v>
      </c>
    </row>
    <row r="34" spans="1:2">
      <c r="A34" s="73">
        <v>510202</v>
      </c>
      <c r="B34" s="79" t="s">
        <v>296</v>
      </c>
    </row>
    <row r="35" spans="1:2">
      <c r="A35" s="73">
        <v>510203</v>
      </c>
      <c r="B35" s="79" t="s">
        <v>297</v>
      </c>
    </row>
    <row r="36" spans="1:2">
      <c r="A36" s="73">
        <v>510204</v>
      </c>
      <c r="B36" s="79" t="s">
        <v>298</v>
      </c>
    </row>
    <row r="37" spans="1:2">
      <c r="A37" s="73">
        <v>510299</v>
      </c>
      <c r="B37" s="79" t="s">
        <v>299</v>
      </c>
    </row>
    <row r="38" spans="1:2">
      <c r="A38" s="72">
        <v>5103</v>
      </c>
      <c r="B38" s="75" t="s">
        <v>300</v>
      </c>
    </row>
    <row r="39" spans="1:2">
      <c r="A39" s="73">
        <v>510301</v>
      </c>
      <c r="B39" s="79" t="s">
        <v>52</v>
      </c>
    </row>
    <row r="40" spans="1:2">
      <c r="A40" s="73">
        <v>510302</v>
      </c>
      <c r="B40" s="79" t="s">
        <v>301</v>
      </c>
    </row>
    <row r="41" spans="1:2">
      <c r="A41" s="73">
        <v>510303</v>
      </c>
      <c r="B41" s="79" t="s">
        <v>302</v>
      </c>
    </row>
    <row r="42" spans="1:2">
      <c r="A42" s="73">
        <v>510304</v>
      </c>
      <c r="B42" s="79" t="s">
        <v>303</v>
      </c>
    </row>
    <row r="43" spans="1:2">
      <c r="A43" s="73">
        <v>510305</v>
      </c>
      <c r="B43" s="79" t="s">
        <v>304</v>
      </c>
    </row>
    <row r="44" spans="1:2">
      <c r="A44" s="73">
        <v>510306</v>
      </c>
      <c r="B44" s="79" t="s">
        <v>305</v>
      </c>
    </row>
    <row r="45" spans="1:2">
      <c r="A45" s="72">
        <v>5104</v>
      </c>
      <c r="B45" s="75" t="s">
        <v>306</v>
      </c>
    </row>
    <row r="46" spans="1:2">
      <c r="A46" s="73">
        <v>510401</v>
      </c>
      <c r="B46" s="79" t="s">
        <v>66</v>
      </c>
    </row>
    <row r="47" spans="1:2">
      <c r="A47" s="73">
        <v>510402</v>
      </c>
      <c r="B47" s="79" t="s">
        <v>307</v>
      </c>
    </row>
    <row r="48" spans="1:2">
      <c r="A48" s="73">
        <v>510403</v>
      </c>
      <c r="B48" s="79" t="s">
        <v>308</v>
      </c>
    </row>
    <row r="49" spans="1:2">
      <c r="A49" s="73">
        <v>510404</v>
      </c>
      <c r="B49" s="79" t="s">
        <v>309</v>
      </c>
    </row>
    <row r="50" spans="1:2">
      <c r="A50" s="73">
        <v>510405</v>
      </c>
      <c r="B50" s="79" t="s">
        <v>310</v>
      </c>
    </row>
    <row r="51" spans="1:2">
      <c r="A51" s="73">
        <v>510406</v>
      </c>
      <c r="B51" s="79" t="s">
        <v>311</v>
      </c>
    </row>
    <row r="52" spans="1:2">
      <c r="A52" s="73">
        <v>510499</v>
      </c>
      <c r="B52" s="79" t="s">
        <v>312</v>
      </c>
    </row>
    <row r="53" spans="1:2">
      <c r="A53" s="72">
        <v>5105</v>
      </c>
      <c r="B53" s="75" t="s">
        <v>313</v>
      </c>
    </row>
    <row r="54" spans="1:2">
      <c r="A54" s="73">
        <v>510501</v>
      </c>
      <c r="B54" s="79" t="s">
        <v>314</v>
      </c>
    </row>
    <row r="55" spans="1:2">
      <c r="A55" s="73">
        <v>510502</v>
      </c>
      <c r="B55" s="79" t="s">
        <v>315</v>
      </c>
    </row>
    <row r="56" spans="1:2">
      <c r="A56" s="73">
        <v>510503</v>
      </c>
      <c r="B56" s="79" t="s">
        <v>316</v>
      </c>
    </row>
    <row r="57" spans="1:2">
      <c r="A57" s="73">
        <v>510504</v>
      </c>
      <c r="B57" s="79" t="s">
        <v>317</v>
      </c>
    </row>
    <row r="58" spans="1:2">
      <c r="A58" s="72">
        <v>5106</v>
      </c>
      <c r="B58" s="75" t="s">
        <v>318</v>
      </c>
    </row>
    <row r="59" spans="1:2">
      <c r="A59" s="73">
        <v>510601</v>
      </c>
      <c r="B59" s="79" t="s">
        <v>89</v>
      </c>
    </row>
    <row r="60" spans="1:2">
      <c r="A60" s="72">
        <v>5107</v>
      </c>
      <c r="B60" s="75" t="s">
        <v>319</v>
      </c>
    </row>
    <row r="61" spans="1:2">
      <c r="A61" s="73">
        <v>510701</v>
      </c>
      <c r="B61" s="79" t="s">
        <v>320</v>
      </c>
    </row>
    <row r="62" spans="1:2">
      <c r="A62" s="73">
        <v>510702</v>
      </c>
      <c r="B62" s="79" t="s">
        <v>321</v>
      </c>
    </row>
    <row r="63" spans="1:2">
      <c r="A63" s="73">
        <v>510703</v>
      </c>
      <c r="B63" s="79" t="s">
        <v>322</v>
      </c>
    </row>
    <row r="64" spans="1:2">
      <c r="A64" s="72">
        <v>5108</v>
      </c>
      <c r="B64" s="75" t="s">
        <v>323</v>
      </c>
    </row>
    <row r="65" spans="1:2">
      <c r="A65" s="73">
        <v>510801</v>
      </c>
      <c r="B65" s="79" t="s">
        <v>324</v>
      </c>
    </row>
    <row r="66" spans="1:2">
      <c r="A66" s="73">
        <v>510803</v>
      </c>
      <c r="B66" s="79" t="s">
        <v>325</v>
      </c>
    </row>
    <row r="67" spans="1:2">
      <c r="A67" s="73">
        <v>510805</v>
      </c>
      <c r="B67" s="79" t="s">
        <v>326</v>
      </c>
    </row>
    <row r="68" spans="1:2">
      <c r="A68" s="73">
        <v>510806</v>
      </c>
      <c r="B68" s="79" t="s">
        <v>327</v>
      </c>
    </row>
    <row r="69" spans="1:2">
      <c r="A69" s="73">
        <v>510807</v>
      </c>
      <c r="B69" s="79" t="s">
        <v>328</v>
      </c>
    </row>
    <row r="70" spans="1:2" ht="25.5">
      <c r="A70" s="73">
        <v>510808</v>
      </c>
      <c r="B70" s="80" t="s">
        <v>329</v>
      </c>
    </row>
    <row r="71" spans="1:2">
      <c r="A71" s="73">
        <v>510899</v>
      </c>
      <c r="B71" s="79" t="s">
        <v>330</v>
      </c>
    </row>
    <row r="72" spans="1:2">
      <c r="A72" s="72">
        <v>5109</v>
      </c>
      <c r="B72" s="75" t="s">
        <v>331</v>
      </c>
    </row>
    <row r="73" spans="1:2">
      <c r="A73" s="73">
        <v>510902</v>
      </c>
      <c r="B73" s="79" t="s">
        <v>332</v>
      </c>
    </row>
    <row r="74" spans="1:2">
      <c r="A74" s="73">
        <v>510999</v>
      </c>
      <c r="B74" s="81" t="s">
        <v>333</v>
      </c>
    </row>
    <row r="75" spans="1:2">
      <c r="A75" s="72">
        <v>5199</v>
      </c>
      <c r="B75" s="75" t="s">
        <v>334</v>
      </c>
    </row>
    <row r="76" spans="1:2">
      <c r="A76" s="73">
        <v>519902</v>
      </c>
      <c r="B76" s="79" t="s">
        <v>335</v>
      </c>
    </row>
    <row r="77" spans="1:2">
      <c r="A77" s="73">
        <v>519905</v>
      </c>
      <c r="B77" s="79" t="s">
        <v>136</v>
      </c>
    </row>
    <row r="78" spans="1:2">
      <c r="A78" s="73">
        <v>519999</v>
      </c>
      <c r="B78" s="79" t="s">
        <v>336</v>
      </c>
    </row>
    <row r="79" spans="1:2">
      <c r="A79" s="74"/>
      <c r="B79" s="79"/>
    </row>
    <row r="80" spans="1:2">
      <c r="A80" s="72">
        <v>52</v>
      </c>
      <c r="B80" s="75" t="s">
        <v>337</v>
      </c>
    </row>
    <row r="81" spans="1:2">
      <c r="A81" s="72">
        <v>5201</v>
      </c>
      <c r="B81" s="75" t="s">
        <v>338</v>
      </c>
    </row>
    <row r="82" spans="1:2">
      <c r="A82" s="73">
        <v>520101</v>
      </c>
      <c r="B82" s="79" t="s">
        <v>339</v>
      </c>
    </row>
    <row r="83" spans="1:2">
      <c r="A83" s="73">
        <v>520102</v>
      </c>
      <c r="B83" s="79" t="s">
        <v>340</v>
      </c>
    </row>
    <row r="84" spans="1:2">
      <c r="A84" s="73">
        <v>520104</v>
      </c>
      <c r="B84" s="79" t="s">
        <v>341</v>
      </c>
    </row>
    <row r="85" spans="1:2">
      <c r="A85" s="73">
        <v>520199</v>
      </c>
      <c r="B85" s="79" t="s">
        <v>342</v>
      </c>
    </row>
    <row r="86" spans="1:2">
      <c r="A86" s="72">
        <v>5202</v>
      </c>
      <c r="B86" s="75" t="s">
        <v>343</v>
      </c>
    </row>
    <row r="87" spans="1:2">
      <c r="A87" s="73">
        <v>520203</v>
      </c>
      <c r="B87" s="79" t="s">
        <v>344</v>
      </c>
    </row>
    <row r="88" spans="1:2" ht="25.5">
      <c r="A88" s="72">
        <v>5203</v>
      </c>
      <c r="B88" s="75" t="s">
        <v>345</v>
      </c>
    </row>
    <row r="89" spans="1:2">
      <c r="A89" s="73">
        <v>520301</v>
      </c>
      <c r="B89" s="79" t="s">
        <v>346</v>
      </c>
    </row>
    <row r="90" spans="1:2">
      <c r="A90" s="73">
        <v>520302</v>
      </c>
      <c r="B90" s="79" t="s">
        <v>347</v>
      </c>
    </row>
    <row r="91" spans="1:2">
      <c r="A91" s="73">
        <v>520303</v>
      </c>
      <c r="B91" s="79" t="s">
        <v>348</v>
      </c>
    </row>
    <row r="92" spans="1:2">
      <c r="A92" s="73">
        <v>520304</v>
      </c>
      <c r="B92" s="79" t="s">
        <v>349</v>
      </c>
    </row>
    <row r="93" spans="1:2">
      <c r="A93" s="73">
        <v>520305</v>
      </c>
      <c r="B93" s="79" t="s">
        <v>350</v>
      </c>
    </row>
    <row r="94" spans="1:2">
      <c r="A94" s="73">
        <v>520306</v>
      </c>
      <c r="B94" s="79" t="s">
        <v>351</v>
      </c>
    </row>
    <row r="95" spans="1:2">
      <c r="A95" s="73">
        <v>520399</v>
      </c>
      <c r="B95" s="79" t="s">
        <v>352</v>
      </c>
    </row>
    <row r="96" spans="1:2">
      <c r="A96" s="72">
        <v>5204</v>
      </c>
      <c r="B96" s="75" t="s">
        <v>353</v>
      </c>
    </row>
    <row r="97" spans="1:2">
      <c r="A97" s="73">
        <v>520401</v>
      </c>
      <c r="B97" s="79" t="s">
        <v>354</v>
      </c>
    </row>
    <row r="98" spans="1:2">
      <c r="A98" s="73">
        <v>520402</v>
      </c>
      <c r="B98" s="79" t="s">
        <v>355</v>
      </c>
    </row>
    <row r="99" spans="1:2">
      <c r="A99" s="72">
        <v>5299</v>
      </c>
      <c r="B99" s="75" t="s">
        <v>356</v>
      </c>
    </row>
    <row r="100" spans="1:2">
      <c r="A100" s="73">
        <v>529901</v>
      </c>
      <c r="B100" s="79" t="s">
        <v>357</v>
      </c>
    </row>
    <row r="101" spans="1:2">
      <c r="A101" s="73">
        <v>529902</v>
      </c>
      <c r="B101" s="79" t="s">
        <v>358</v>
      </c>
    </row>
    <row r="102" spans="1:2">
      <c r="A102" s="73">
        <v>529903</v>
      </c>
      <c r="B102" s="79" t="s">
        <v>359</v>
      </c>
    </row>
    <row r="103" spans="1:2">
      <c r="A103" s="73">
        <v>529904</v>
      </c>
      <c r="B103" s="79" t="s">
        <v>360</v>
      </c>
    </row>
    <row r="104" spans="1:2">
      <c r="A104" s="73">
        <v>529905</v>
      </c>
      <c r="B104" s="79" t="s">
        <v>361</v>
      </c>
    </row>
    <row r="105" spans="1:2">
      <c r="A105" s="73">
        <v>529906</v>
      </c>
      <c r="B105" s="79" t="s">
        <v>362</v>
      </c>
    </row>
    <row r="106" spans="1:2">
      <c r="A106" s="73">
        <v>529907</v>
      </c>
      <c r="B106" s="79" t="s">
        <v>363</v>
      </c>
    </row>
    <row r="107" spans="1:2">
      <c r="A107" s="73">
        <v>529999</v>
      </c>
      <c r="B107" s="79" t="s">
        <v>364</v>
      </c>
    </row>
    <row r="108" spans="1:2">
      <c r="A108" s="74"/>
      <c r="B108" s="79"/>
    </row>
    <row r="109" spans="1:2">
      <c r="A109" s="72">
        <v>55</v>
      </c>
      <c r="B109" s="75" t="s">
        <v>365</v>
      </c>
    </row>
    <row r="110" spans="1:2">
      <c r="A110" s="72">
        <v>5501</v>
      </c>
      <c r="B110" s="75" t="s">
        <v>366</v>
      </c>
    </row>
    <row r="111" spans="1:2">
      <c r="A111" s="73">
        <v>550101</v>
      </c>
      <c r="B111" s="82" t="s">
        <v>200</v>
      </c>
    </row>
    <row r="112" spans="1:2">
      <c r="A112" s="73">
        <v>550102</v>
      </c>
      <c r="B112" s="79" t="s">
        <v>367</v>
      </c>
    </row>
    <row r="113" spans="1:2">
      <c r="A113" s="73">
        <v>550103</v>
      </c>
      <c r="B113" s="79" t="s">
        <v>368</v>
      </c>
    </row>
    <row r="114" spans="1:2">
      <c r="A114" s="73">
        <v>550104</v>
      </c>
      <c r="B114" s="79" t="s">
        <v>369</v>
      </c>
    </row>
    <row r="115" spans="1:2">
      <c r="A115" s="73">
        <v>550105</v>
      </c>
      <c r="B115" s="79" t="s">
        <v>370</v>
      </c>
    </row>
    <row r="116" spans="1:2">
      <c r="A116" s="73">
        <v>550106</v>
      </c>
      <c r="B116" s="16" t="s">
        <v>371</v>
      </c>
    </row>
    <row r="117" spans="1:2">
      <c r="A117" s="73">
        <v>550107</v>
      </c>
      <c r="B117" s="79" t="s">
        <v>372</v>
      </c>
    </row>
    <row r="118" spans="1:2">
      <c r="A118" s="73">
        <v>550199</v>
      </c>
      <c r="B118" s="79" t="s">
        <v>373</v>
      </c>
    </row>
    <row r="119" spans="1:2">
      <c r="A119" s="72">
        <v>5502</v>
      </c>
      <c r="B119" s="75" t="s">
        <v>374</v>
      </c>
    </row>
    <row r="120" spans="1:2">
      <c r="A120" s="73">
        <v>550201</v>
      </c>
      <c r="B120" s="79" t="s">
        <v>216</v>
      </c>
    </row>
    <row r="121" spans="1:2">
      <c r="A121" s="73">
        <v>550207</v>
      </c>
      <c r="B121" s="79" t="s">
        <v>228</v>
      </c>
    </row>
    <row r="122" spans="1:2">
      <c r="A122" s="73">
        <v>550299</v>
      </c>
      <c r="B122" s="79" t="s">
        <v>375</v>
      </c>
    </row>
    <row r="123" spans="1:2">
      <c r="A123" s="73">
        <v>559903</v>
      </c>
      <c r="B123" s="79" t="s">
        <v>242</v>
      </c>
    </row>
    <row r="124" spans="1:2">
      <c r="A124" s="74"/>
      <c r="B124" s="79"/>
    </row>
    <row r="125" spans="1:2">
      <c r="A125" s="72">
        <v>56</v>
      </c>
      <c r="B125" s="75" t="s">
        <v>376</v>
      </c>
    </row>
    <row r="126" spans="1:2">
      <c r="A126" s="72">
        <v>5601</v>
      </c>
      <c r="B126" s="75" t="s">
        <v>377</v>
      </c>
    </row>
    <row r="127" spans="1:2">
      <c r="A127" s="73">
        <v>560102</v>
      </c>
      <c r="B127" s="79" t="s">
        <v>378</v>
      </c>
    </row>
    <row r="128" spans="1:2">
      <c r="A128" s="73">
        <v>560106</v>
      </c>
      <c r="B128" s="79" t="s">
        <v>379</v>
      </c>
    </row>
    <row r="129" spans="1:2">
      <c r="A129" s="83">
        <v>5602</v>
      </c>
      <c r="B129" s="75" t="s">
        <v>380</v>
      </c>
    </row>
    <row r="130" spans="1:2">
      <c r="A130" s="73">
        <v>560202</v>
      </c>
      <c r="B130" s="79" t="s">
        <v>381</v>
      </c>
    </row>
    <row r="131" spans="1:2">
      <c r="A131" s="73">
        <v>560299</v>
      </c>
      <c r="B131" s="84" t="s">
        <v>252</v>
      </c>
    </row>
    <row r="132" spans="1:2">
      <c r="A132" s="72">
        <v>5603</v>
      </c>
      <c r="B132" s="75" t="s">
        <v>382</v>
      </c>
    </row>
    <row r="133" spans="1:2">
      <c r="A133" s="73">
        <v>560301</v>
      </c>
      <c r="B133" s="79" t="s">
        <v>383</v>
      </c>
    </row>
    <row r="134" spans="1:2">
      <c r="A134" s="73">
        <v>560302</v>
      </c>
      <c r="B134" s="79" t="s">
        <v>384</v>
      </c>
    </row>
    <row r="135" spans="1:2">
      <c r="A135" s="72">
        <v>5606</v>
      </c>
      <c r="B135" s="75" t="s">
        <v>385</v>
      </c>
    </row>
    <row r="136" spans="1:2">
      <c r="A136" s="73">
        <v>560601</v>
      </c>
      <c r="B136" s="79" t="s">
        <v>260</v>
      </c>
    </row>
    <row r="137" spans="1:2">
      <c r="A137" s="74"/>
      <c r="B137" s="79"/>
    </row>
    <row r="138" spans="1:2">
      <c r="A138" s="72">
        <v>59</v>
      </c>
      <c r="B138" s="75" t="s">
        <v>386</v>
      </c>
    </row>
    <row r="139" spans="1:2">
      <c r="A139" s="72">
        <v>5902</v>
      </c>
      <c r="B139" s="75" t="s">
        <v>387</v>
      </c>
    </row>
    <row r="140" spans="1:2">
      <c r="A140" s="73">
        <v>590201</v>
      </c>
      <c r="B140" s="79" t="s">
        <v>388</v>
      </c>
    </row>
    <row r="141" spans="1:2" ht="15.75" thickBot="1">
      <c r="A141" s="85">
        <v>590202</v>
      </c>
      <c r="B141" s="86" t="s">
        <v>389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Modificacion</vt:lpstr>
      <vt:lpstr>Tabulacion</vt:lpstr>
      <vt:lpstr>Hoja2</vt:lpstr>
      <vt:lpstr>Códigos</vt:lpstr>
      <vt:lpstr>Modificacion!Área_de_impresión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Jefatura</dc:creator>
  <cp:keywords/>
  <dc:description/>
  <cp:lastModifiedBy>Presupuesto</cp:lastModifiedBy>
  <cp:revision/>
  <cp:lastPrinted>2021-04-07T20:30:33Z</cp:lastPrinted>
  <dcterms:created xsi:type="dcterms:W3CDTF">2014-09-05T20:29:34Z</dcterms:created>
  <dcterms:modified xsi:type="dcterms:W3CDTF">2022-03-03T22:23:20Z</dcterms:modified>
  <cp:category/>
  <cp:contentStatus/>
</cp:coreProperties>
</file>